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theiler\Downloads\"/>
    </mc:Choice>
  </mc:AlternateContent>
  <xr:revisionPtr revIDLastSave="0" documentId="13_ncr:1_{45C44009-675F-4EBE-BF72-42C011FEF56E}" xr6:coauthVersionLast="47" xr6:coauthVersionMax="47" xr10:uidLastSave="{00000000-0000-0000-0000-000000000000}"/>
  <bookViews>
    <workbookView xWindow="29460" yWindow="345" windowWidth="24465" windowHeight="13590" firstSheet="1" activeTab="1" xr2:uid="{7AAC51A1-A7AA-49CB-95F1-564B469512F6}"/>
  </bookViews>
  <sheets>
    <sheet name="_REFERENCE888777888" sheetId="2" state="veryHidden" r:id="rId1"/>
    <sheet name="Sheet1" sheetId="1" r:id="rId2"/>
  </sheets>
  <definedNames>
    <definedName name="_xlnm.Print_Titles" localSheetId="1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62" i="1"/>
  <c r="B7" i="1"/>
  <c r="B13" i="1"/>
  <c r="B5" i="1"/>
  <c r="B17" i="1"/>
  <c r="B18" i="1"/>
  <c r="D18" i="1" s="1"/>
  <c r="B54" i="1"/>
  <c r="D54" i="1" s="1"/>
  <c r="B57" i="1"/>
  <c r="D57" i="1" s="1"/>
  <c r="B30" i="1"/>
  <c r="D30" i="1" s="1"/>
  <c r="B39" i="1"/>
  <c r="B45" i="1"/>
  <c r="D45" i="1" s="1"/>
  <c r="B38" i="1"/>
  <c r="B24" i="1"/>
  <c r="D24" i="1" s="1"/>
  <c r="D58" i="1"/>
  <c r="D55" i="1"/>
  <c r="D51" i="1"/>
  <c r="D50" i="1"/>
  <c r="D49" i="1"/>
  <c r="D48" i="1"/>
  <c r="D47" i="1"/>
  <c r="D46" i="1"/>
  <c r="D44" i="1"/>
  <c r="D43" i="1"/>
  <c r="D42" i="1"/>
  <c r="D41" i="1"/>
  <c r="D39" i="1"/>
  <c r="D38" i="1"/>
  <c r="D37" i="1"/>
  <c r="D36" i="1"/>
  <c r="D35" i="1"/>
  <c r="D34" i="1"/>
  <c r="D33" i="1"/>
  <c r="D31" i="1"/>
  <c r="D28" i="1"/>
  <c r="D27" i="1"/>
  <c r="D26" i="1"/>
  <c r="D25" i="1"/>
  <c r="D23" i="1"/>
  <c r="D22" i="1"/>
  <c r="D19" i="1"/>
  <c r="D12" i="1"/>
  <c r="D8" i="1"/>
  <c r="D6" i="1"/>
  <c r="D5" i="1"/>
  <c r="D60" i="1"/>
  <c r="D11" i="1"/>
  <c r="C13" i="1"/>
  <c r="D10" i="1"/>
  <c r="D9" i="1"/>
  <c r="D59" i="1"/>
  <c r="D56" i="1"/>
  <c r="D53" i="1"/>
  <c r="D65" i="1"/>
  <c r="D64" i="1"/>
  <c r="D61" i="1"/>
  <c r="D52" i="1"/>
  <c r="D40" i="1"/>
  <c r="D32" i="1"/>
  <c r="D29" i="1"/>
  <c r="D21" i="1"/>
  <c r="D20" i="1"/>
  <c r="D16" i="1"/>
  <c r="D63" i="1"/>
  <c r="D7" i="1" l="1"/>
  <c r="D13" i="1"/>
  <c r="C66" i="1" l="1"/>
  <c r="C68" i="1" s="1"/>
  <c r="B66" i="1"/>
  <c r="B68" i="1" s="1"/>
  <c r="D66" i="1"/>
  <c r="D68" i="1" s="1"/>
  <c r="D70" i="1" l="1"/>
</calcChain>
</file>

<file path=xl/sharedStrings.xml><?xml version="1.0" encoding="utf-8"?>
<sst xmlns="http://schemas.openxmlformats.org/spreadsheetml/2006/main" count="78" uniqueCount="77">
  <si>
    <t>Description of Work</t>
  </si>
  <si>
    <t>Exclusion</t>
  </si>
  <si>
    <t>Program Eligible Hard Costs</t>
  </si>
  <si>
    <t>Project Soft Costs Included</t>
  </si>
  <si>
    <t>Total Construction Cost</t>
  </si>
  <si>
    <t>HVAC</t>
  </si>
  <si>
    <t>Architect Design</t>
  </si>
  <si>
    <t>Civil Engineer/Landscaping</t>
  </si>
  <si>
    <t>Survey</t>
  </si>
  <si>
    <t>Environmental</t>
  </si>
  <si>
    <t>Special Inspections / Materials Testing</t>
  </si>
  <si>
    <t>Program Eligible Hard Cost Subject to Inclusion</t>
  </si>
  <si>
    <t>Budget</t>
  </si>
  <si>
    <t>Construction Cost</t>
  </si>
  <si>
    <t>Green Consultant</t>
  </si>
  <si>
    <t xml:space="preserve">Emerging Business Consultant </t>
  </si>
  <si>
    <t>Architect Construction Administration</t>
  </si>
  <si>
    <t>Total Soft Costs</t>
  </si>
  <si>
    <t>Site Utilities</t>
  </si>
  <si>
    <t>Grading</t>
  </si>
  <si>
    <t>Paving &amp; Striping</t>
  </si>
  <si>
    <t>Fencing &amp; Railings</t>
  </si>
  <si>
    <t>Landscaping</t>
  </si>
  <si>
    <t>Exterior Concrete</t>
  </si>
  <si>
    <t>Concrete</t>
  </si>
  <si>
    <t>Gypcrete</t>
  </si>
  <si>
    <t>Precast</t>
  </si>
  <si>
    <t>Masonry</t>
  </si>
  <si>
    <t>Steel &amp; Misc. Metals Fabrication</t>
  </si>
  <si>
    <t>Steel &amp; Misc. Metals Erection</t>
  </si>
  <si>
    <t>Carpentry</t>
  </si>
  <si>
    <t>Doors, Frames, Hardware &amp; Trim</t>
  </si>
  <si>
    <t>Furnishings</t>
  </si>
  <si>
    <t>Siding</t>
  </si>
  <si>
    <t>Roofing</t>
  </si>
  <si>
    <t>Wterproofing/Caulking</t>
  </si>
  <si>
    <t>Overhead Doors</t>
  </si>
  <si>
    <t>Windows</t>
  </si>
  <si>
    <t>Storefront</t>
  </si>
  <si>
    <t>Drywall</t>
  </si>
  <si>
    <t>Acoustical Tile</t>
  </si>
  <si>
    <t>Insulation</t>
  </si>
  <si>
    <t>Flooring</t>
  </si>
  <si>
    <t>Paint</t>
  </si>
  <si>
    <t>Bath Accessories</t>
  </si>
  <si>
    <t>Mirrors &amp; Loose Glass</t>
  </si>
  <si>
    <t>Fire Extinguishers</t>
  </si>
  <si>
    <t>Wire Sheling</t>
  </si>
  <si>
    <t>Mailboxes</t>
  </si>
  <si>
    <t>Blinds</t>
  </si>
  <si>
    <t>Appliances</t>
  </si>
  <si>
    <t>Fire Sprinkler</t>
  </si>
  <si>
    <t>Plumbing</t>
  </si>
  <si>
    <t>Construction Utilities</t>
  </si>
  <si>
    <t>Electric</t>
  </si>
  <si>
    <t>Storage Locker Allowance</t>
  </si>
  <si>
    <t>Trash Chutes</t>
  </si>
  <si>
    <t>General Labor</t>
  </si>
  <si>
    <t>General Conditions</t>
  </si>
  <si>
    <t>Contingency</t>
  </si>
  <si>
    <t>Fee</t>
  </si>
  <si>
    <t>Elevators</t>
  </si>
  <si>
    <t>Insurance &amp; Bond</t>
  </si>
  <si>
    <t>Final Cleaning</t>
  </si>
  <si>
    <t>WorkSheet Name</t>
  </si>
  <si>
    <t>Report Code</t>
  </si>
  <si>
    <t>Company Id</t>
  </si>
  <si>
    <t>Job Id</t>
  </si>
  <si>
    <t>Start Date</t>
  </si>
  <si>
    <t>End Date</t>
  </si>
  <si>
    <t>Payroll Subledger</t>
  </si>
  <si>
    <t>Pay Period Id</t>
  </si>
  <si>
    <t>Demolition</t>
  </si>
  <si>
    <t>Signage</t>
  </si>
  <si>
    <t>Excavation</t>
  </si>
  <si>
    <t>WE Energy is Exclusion</t>
  </si>
  <si>
    <t>Strategic Business Participation Goal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</si>
</sst>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General_)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/>
    <xf numFmtId="164" fontId="2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/>
    <xf numFmtId="165" fontId="2" fillId="0" borderId="1" xfId="2" applyNumberFormat="1" applyFont="1" applyBorder="1"/>
    <xf numFmtId="164" fontId="5" fillId="0" borderId="1" xfId="1" applyNumberFormat="1" applyFont="1" applyBorder="1"/>
    <xf numFmtId="0" fontId="5" fillId="0" borderId="0" xfId="0" applyFont="1"/>
    <xf numFmtId="166" fontId="5" fillId="0" borderId="3" xfId="0" applyNumberFormat="1" applyFont="1" applyBorder="1" applyAlignment="1">
      <alignment horizontal="left" vertical="center"/>
    </xf>
    <xf numFmtId="167" fontId="5" fillId="0" borderId="4" xfId="0" applyNumberFormat="1" applyFont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0C27-6737-447B-8EC9-421667F0AA8A}">
  <dimension ref="A1:H1"/>
  <sheetViews>
    <sheetView workbookViewId="0"/>
  </sheetViews>
  <sheetFormatPr defaultRowHeight="15" x14ac:dyDescent="0.25"/>
  <cols>
    <col min="1" max="1" width="15.42578125" bestFit="1" customWidth="1"/>
    <col min="2" max="2" width="11.28515625" bestFit="1" customWidth="1"/>
    <col min="3" max="3" width="10.7109375" bestFit="1" customWidth="1"/>
    <col min="4" max="4" width="5.7109375" bestFit="1" customWidth="1"/>
    <col min="5" max="5" width="9.28515625" bestFit="1" customWidth="1"/>
    <col min="6" max="6" width="8.28515625" bestFit="1" customWidth="1"/>
    <col min="7" max="7" width="15" bestFit="1" customWidth="1"/>
    <col min="8" max="8" width="11.5703125" bestFit="1" customWidth="1"/>
  </cols>
  <sheetData>
    <row r="1" spans="1:8" x14ac:dyDescent="0.25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96DF-9F50-4C93-A4D6-C403253BE969}">
  <dimension ref="A1:E70"/>
  <sheetViews>
    <sheetView tabSelected="1" topLeftCell="A40" zoomScaleNormal="100" workbookViewId="0">
      <selection activeCell="A70" sqref="A70"/>
    </sheetView>
  </sheetViews>
  <sheetFormatPr defaultColWidth="9.140625" defaultRowHeight="15" x14ac:dyDescent="0.25"/>
  <cols>
    <col min="1" max="1" width="47.28515625" style="2" customWidth="1"/>
    <col min="2" max="4" width="15.7109375" style="2" customWidth="1"/>
    <col min="5" max="16384" width="9.140625" style="2"/>
  </cols>
  <sheetData>
    <row r="1" spans="1:4" ht="22.5" x14ac:dyDescent="0.3">
      <c r="A1" s="18"/>
      <c r="B1" s="18"/>
      <c r="C1" s="18"/>
      <c r="D1" s="18"/>
    </row>
    <row r="2" spans="1:4" ht="22.5" x14ac:dyDescent="0.3">
      <c r="A2" s="19" t="s">
        <v>2</v>
      </c>
      <c r="B2" s="19"/>
      <c r="C2" s="19"/>
      <c r="D2" s="19"/>
    </row>
    <row r="3" spans="1:4" ht="48.75" customHeight="1" x14ac:dyDescent="0.25">
      <c r="A3" s="4" t="s">
        <v>0</v>
      </c>
      <c r="B3" s="4" t="s">
        <v>12</v>
      </c>
      <c r="C3" s="4" t="s">
        <v>1</v>
      </c>
      <c r="D3" s="4" t="s">
        <v>2</v>
      </c>
    </row>
    <row r="4" spans="1:4" x14ac:dyDescent="0.25">
      <c r="A4" s="5" t="s">
        <v>3</v>
      </c>
      <c r="B4" s="6"/>
      <c r="C4" s="6"/>
      <c r="D4" s="6"/>
    </row>
    <row r="5" spans="1:4" x14ac:dyDescent="0.25">
      <c r="A5" s="10" t="s">
        <v>6</v>
      </c>
      <c r="B5" s="12">
        <f>258700</f>
        <v>258700</v>
      </c>
      <c r="C5" s="3"/>
      <c r="D5" s="3">
        <f t="shared" ref="D5:D10" si="0">B5+C5</f>
        <v>258700</v>
      </c>
    </row>
    <row r="6" spans="1:4" x14ac:dyDescent="0.25">
      <c r="A6" s="10" t="s">
        <v>16</v>
      </c>
      <c r="B6" s="12"/>
      <c r="C6" s="3"/>
      <c r="D6" s="3">
        <f t="shared" si="0"/>
        <v>0</v>
      </c>
    </row>
    <row r="7" spans="1:4" x14ac:dyDescent="0.25">
      <c r="A7" s="10" t="s">
        <v>7</v>
      </c>
      <c r="B7" s="12">
        <f>63300+17900</f>
        <v>81200</v>
      </c>
      <c r="C7" s="3"/>
      <c r="D7" s="3">
        <f t="shared" si="0"/>
        <v>81200</v>
      </c>
    </row>
    <row r="8" spans="1:4" x14ac:dyDescent="0.25">
      <c r="A8" s="10" t="s">
        <v>8</v>
      </c>
      <c r="B8" s="12"/>
      <c r="C8" s="3"/>
      <c r="D8" s="3">
        <f t="shared" si="0"/>
        <v>0</v>
      </c>
    </row>
    <row r="9" spans="1:4" x14ac:dyDescent="0.25">
      <c r="A9" s="10" t="s">
        <v>9</v>
      </c>
      <c r="B9" s="12"/>
      <c r="C9" s="3"/>
      <c r="D9" s="3">
        <f t="shared" si="0"/>
        <v>0</v>
      </c>
    </row>
    <row r="10" spans="1:4" x14ac:dyDescent="0.25">
      <c r="A10" s="10" t="s">
        <v>15</v>
      </c>
      <c r="B10" s="12"/>
      <c r="C10" s="3"/>
      <c r="D10" s="3">
        <f t="shared" si="0"/>
        <v>0</v>
      </c>
    </row>
    <row r="11" spans="1:4" x14ac:dyDescent="0.25">
      <c r="A11" s="10" t="s">
        <v>14</v>
      </c>
      <c r="B11" s="12"/>
      <c r="C11" s="3"/>
      <c r="D11" s="3">
        <f t="shared" ref="D11:D12" si="1">B11+C11</f>
        <v>0</v>
      </c>
    </row>
    <row r="12" spans="1:4" x14ac:dyDescent="0.25">
      <c r="A12" s="10" t="s">
        <v>10</v>
      </c>
      <c r="B12" s="12">
        <v>56300</v>
      </c>
      <c r="C12" s="3"/>
      <c r="D12" s="3">
        <f t="shared" si="1"/>
        <v>56300</v>
      </c>
    </row>
    <row r="13" spans="1:4" x14ac:dyDescent="0.25">
      <c r="A13" s="15" t="s">
        <v>17</v>
      </c>
      <c r="B13" s="16">
        <f>SUM(B5:B12)</f>
        <v>396200</v>
      </c>
      <c r="C13" s="16">
        <f>SUM(C5:C12)</f>
        <v>0</v>
      </c>
      <c r="D13" s="16">
        <f>SUM(D5:D12)</f>
        <v>396200</v>
      </c>
    </row>
    <row r="14" spans="1:4" x14ac:dyDescent="0.25">
      <c r="A14" s="4"/>
      <c r="B14" s="4"/>
      <c r="C14" s="4"/>
      <c r="D14" s="4"/>
    </row>
    <row r="15" spans="1:4" x14ac:dyDescent="0.25">
      <c r="A15" s="13" t="s">
        <v>13</v>
      </c>
      <c r="B15" s="4"/>
      <c r="C15" s="4"/>
      <c r="D15" s="4"/>
    </row>
    <row r="16" spans="1:4" ht="13.9" customHeight="1" x14ac:dyDescent="0.25">
      <c r="A16" s="1" t="s">
        <v>19</v>
      </c>
      <c r="B16" s="3"/>
      <c r="C16" s="3"/>
      <c r="D16" s="3">
        <f>B16+C16</f>
        <v>0</v>
      </c>
    </row>
    <row r="17" spans="1:5" ht="13.9" customHeight="1" x14ac:dyDescent="0.25">
      <c r="A17" s="1" t="s">
        <v>74</v>
      </c>
      <c r="B17" s="3">
        <f>285000+20000</f>
        <v>305000</v>
      </c>
      <c r="C17" s="3"/>
      <c r="D17" s="3">
        <f>B17+C17</f>
        <v>305000</v>
      </c>
    </row>
    <row r="18" spans="1:5" ht="13.9" customHeight="1" x14ac:dyDescent="0.25">
      <c r="A18" s="1" t="s">
        <v>18</v>
      </c>
      <c r="B18" s="3">
        <f>65400+40000</f>
        <v>105400</v>
      </c>
      <c r="C18" s="14">
        <v>-40000</v>
      </c>
      <c r="D18" s="3">
        <f t="shared" ref="D18:D19" si="2">B18+C18</f>
        <v>65400</v>
      </c>
      <c r="E18" s="2" t="s">
        <v>75</v>
      </c>
    </row>
    <row r="19" spans="1:5" ht="13.9" customHeight="1" x14ac:dyDescent="0.25">
      <c r="A19" s="1" t="s">
        <v>72</v>
      </c>
      <c r="B19" s="3">
        <v>264440</v>
      </c>
      <c r="C19" s="3"/>
      <c r="D19" s="3">
        <f t="shared" si="2"/>
        <v>264440</v>
      </c>
    </row>
    <row r="20" spans="1:5" ht="13.9" customHeight="1" x14ac:dyDescent="0.25">
      <c r="A20" s="1" t="s">
        <v>20</v>
      </c>
      <c r="B20" s="3"/>
      <c r="C20" s="3"/>
      <c r="D20" s="3">
        <f t="shared" ref="D20:D62" si="3">B20+C20</f>
        <v>0</v>
      </c>
    </row>
    <row r="21" spans="1:5" ht="13.9" customHeight="1" x14ac:dyDescent="0.25">
      <c r="A21" s="1" t="s">
        <v>21</v>
      </c>
      <c r="B21" s="3"/>
      <c r="C21" s="3"/>
      <c r="D21" s="3">
        <f t="shared" si="3"/>
        <v>0</v>
      </c>
    </row>
    <row r="22" spans="1:5" ht="13.9" customHeight="1" x14ac:dyDescent="0.25">
      <c r="A22" s="1" t="s">
        <v>22</v>
      </c>
      <c r="B22" s="3">
        <v>32000</v>
      </c>
      <c r="C22" s="3"/>
      <c r="D22" s="3">
        <f t="shared" si="3"/>
        <v>32000</v>
      </c>
    </row>
    <row r="23" spans="1:5" ht="13.9" customHeight="1" x14ac:dyDescent="0.25">
      <c r="A23" s="1" t="s">
        <v>23</v>
      </c>
      <c r="B23" s="3">
        <v>28043</v>
      </c>
      <c r="C23" s="3"/>
      <c r="D23" s="3">
        <f t="shared" si="3"/>
        <v>28043</v>
      </c>
    </row>
    <row r="24" spans="1:5" ht="13.9" customHeight="1" x14ac:dyDescent="0.25">
      <c r="A24" s="1" t="s">
        <v>24</v>
      </c>
      <c r="B24" s="3">
        <f>50000+492584</f>
        <v>542584</v>
      </c>
      <c r="C24" s="3"/>
      <c r="D24" s="3">
        <f t="shared" si="3"/>
        <v>542584</v>
      </c>
    </row>
    <row r="25" spans="1:5" ht="13.9" customHeight="1" x14ac:dyDescent="0.25">
      <c r="A25" s="1" t="s">
        <v>25</v>
      </c>
      <c r="B25" s="3">
        <v>91773</v>
      </c>
      <c r="C25" s="3"/>
      <c r="D25" s="3">
        <f t="shared" si="3"/>
        <v>91773</v>
      </c>
    </row>
    <row r="26" spans="1:5" ht="13.9" customHeight="1" x14ac:dyDescent="0.25">
      <c r="A26" s="1" t="s">
        <v>26</v>
      </c>
      <c r="B26" s="3">
        <v>373684</v>
      </c>
      <c r="C26" s="3"/>
      <c r="D26" s="3">
        <f t="shared" si="3"/>
        <v>373684</v>
      </c>
    </row>
    <row r="27" spans="1:5" ht="13.9" customHeight="1" x14ac:dyDescent="0.25">
      <c r="A27" s="1" t="s">
        <v>27</v>
      </c>
      <c r="B27" s="3">
        <v>316452</v>
      </c>
      <c r="C27" s="3"/>
      <c r="D27" s="3">
        <f t="shared" si="3"/>
        <v>316452</v>
      </c>
    </row>
    <row r="28" spans="1:5" x14ac:dyDescent="0.25">
      <c r="A28" s="1" t="s">
        <v>28</v>
      </c>
      <c r="B28" s="3">
        <v>286000</v>
      </c>
      <c r="C28" s="3"/>
      <c r="D28" s="3">
        <f t="shared" si="3"/>
        <v>286000</v>
      </c>
    </row>
    <row r="29" spans="1:5" x14ac:dyDescent="0.25">
      <c r="A29" s="1" t="s">
        <v>29</v>
      </c>
      <c r="B29" s="3"/>
      <c r="C29" s="3"/>
      <c r="D29" s="3">
        <f t="shared" si="3"/>
        <v>0</v>
      </c>
    </row>
    <row r="30" spans="1:5" x14ac:dyDescent="0.25">
      <c r="A30" s="1" t="s">
        <v>30</v>
      </c>
      <c r="B30" s="3">
        <f>1696475+181782+123978+72669+35000</f>
        <v>2109904</v>
      </c>
      <c r="C30" s="3"/>
      <c r="D30" s="3">
        <f t="shared" si="3"/>
        <v>2109904</v>
      </c>
    </row>
    <row r="31" spans="1:5" x14ac:dyDescent="0.25">
      <c r="A31" s="1" t="s">
        <v>31</v>
      </c>
      <c r="B31" s="3">
        <v>262176</v>
      </c>
      <c r="C31" s="3"/>
      <c r="D31" s="3">
        <f t="shared" si="3"/>
        <v>262176</v>
      </c>
    </row>
    <row r="32" spans="1:5" x14ac:dyDescent="0.25">
      <c r="A32" s="1" t="s">
        <v>32</v>
      </c>
      <c r="B32" s="3"/>
      <c r="C32" s="3"/>
      <c r="D32" s="3">
        <f t="shared" si="3"/>
        <v>0</v>
      </c>
    </row>
    <row r="33" spans="1:4" x14ac:dyDescent="0.25">
      <c r="A33" s="1" t="s">
        <v>33</v>
      </c>
      <c r="B33" s="3">
        <v>518600</v>
      </c>
      <c r="C33" s="3"/>
      <c r="D33" s="3">
        <f t="shared" si="3"/>
        <v>518600</v>
      </c>
    </row>
    <row r="34" spans="1:4" x14ac:dyDescent="0.25">
      <c r="A34" s="1" t="s">
        <v>34</v>
      </c>
      <c r="B34" s="3">
        <v>332909</v>
      </c>
      <c r="C34" s="3"/>
      <c r="D34" s="3">
        <f t="shared" si="3"/>
        <v>332909</v>
      </c>
    </row>
    <row r="35" spans="1:4" x14ac:dyDescent="0.25">
      <c r="A35" s="1" t="s">
        <v>35</v>
      </c>
      <c r="B35" s="3">
        <v>29076</v>
      </c>
      <c r="C35" s="3"/>
      <c r="D35" s="3">
        <f t="shared" si="3"/>
        <v>29076</v>
      </c>
    </row>
    <row r="36" spans="1:4" x14ac:dyDescent="0.25">
      <c r="A36" s="1" t="s">
        <v>36</v>
      </c>
      <c r="B36" s="3">
        <v>8500</v>
      </c>
      <c r="C36" s="3"/>
      <c r="D36" s="3">
        <f t="shared" si="3"/>
        <v>8500</v>
      </c>
    </row>
    <row r="37" spans="1:4" x14ac:dyDescent="0.25">
      <c r="A37" s="1" t="s">
        <v>37</v>
      </c>
      <c r="B37" s="3">
        <v>257087</v>
      </c>
      <c r="C37" s="3"/>
      <c r="D37" s="3">
        <f t="shared" si="3"/>
        <v>257087</v>
      </c>
    </row>
    <row r="38" spans="1:4" x14ac:dyDescent="0.25">
      <c r="A38" s="1" t="s">
        <v>38</v>
      </c>
      <c r="B38" s="3">
        <f>64800+7500</f>
        <v>72300</v>
      </c>
      <c r="C38" s="3"/>
      <c r="D38" s="3">
        <f t="shared" si="3"/>
        <v>72300</v>
      </c>
    </row>
    <row r="39" spans="1:4" x14ac:dyDescent="0.25">
      <c r="A39" s="1" t="s">
        <v>39</v>
      </c>
      <c r="B39" s="3">
        <f>509690</f>
        <v>509690</v>
      </c>
      <c r="C39" s="3"/>
      <c r="D39" s="3">
        <f t="shared" si="3"/>
        <v>509690</v>
      </c>
    </row>
    <row r="40" spans="1:4" x14ac:dyDescent="0.25">
      <c r="A40" s="1" t="s">
        <v>40</v>
      </c>
      <c r="B40" s="3"/>
      <c r="C40" s="3"/>
      <c r="D40" s="3">
        <f t="shared" si="3"/>
        <v>0</v>
      </c>
    </row>
    <row r="41" spans="1:4" x14ac:dyDescent="0.25">
      <c r="A41" s="1" t="s">
        <v>41</v>
      </c>
      <c r="B41" s="3">
        <v>60790</v>
      </c>
      <c r="C41" s="3"/>
      <c r="D41" s="3">
        <f t="shared" si="3"/>
        <v>60790</v>
      </c>
    </row>
    <row r="42" spans="1:4" x14ac:dyDescent="0.25">
      <c r="A42" s="1" t="s">
        <v>42</v>
      </c>
      <c r="B42" s="3">
        <v>223836</v>
      </c>
      <c r="C42" s="3"/>
      <c r="D42" s="3">
        <f t="shared" si="3"/>
        <v>223836</v>
      </c>
    </row>
    <row r="43" spans="1:4" x14ac:dyDescent="0.25">
      <c r="A43" s="1" t="s">
        <v>43</v>
      </c>
      <c r="B43" s="3">
        <v>78342</v>
      </c>
      <c r="C43" s="3"/>
      <c r="D43" s="3">
        <f t="shared" si="3"/>
        <v>78342</v>
      </c>
    </row>
    <row r="44" spans="1:4" x14ac:dyDescent="0.25">
      <c r="A44" s="1" t="s">
        <v>44</v>
      </c>
      <c r="B44" s="11">
        <v>6562</v>
      </c>
      <c r="C44" s="3"/>
      <c r="D44" s="3">
        <f t="shared" si="3"/>
        <v>6562</v>
      </c>
    </row>
    <row r="45" spans="1:4" x14ac:dyDescent="0.25">
      <c r="A45" s="1" t="s">
        <v>45</v>
      </c>
      <c r="B45" s="3">
        <f>7640</f>
        <v>7640</v>
      </c>
      <c r="C45" s="3"/>
      <c r="D45" s="3">
        <f t="shared" si="3"/>
        <v>7640</v>
      </c>
    </row>
    <row r="46" spans="1:4" x14ac:dyDescent="0.25">
      <c r="A46" s="1" t="s">
        <v>46</v>
      </c>
      <c r="B46" s="11">
        <v>3665</v>
      </c>
      <c r="C46" s="3"/>
      <c r="D46" s="3">
        <f t="shared" si="3"/>
        <v>3665</v>
      </c>
    </row>
    <row r="47" spans="1:4" x14ac:dyDescent="0.25">
      <c r="A47" s="1" t="s">
        <v>47</v>
      </c>
      <c r="B47" s="3">
        <v>12639</v>
      </c>
      <c r="C47" s="3"/>
      <c r="D47" s="3">
        <f t="shared" si="3"/>
        <v>12639</v>
      </c>
    </row>
    <row r="48" spans="1:4" x14ac:dyDescent="0.25">
      <c r="A48" s="1" t="s">
        <v>48</v>
      </c>
      <c r="B48" s="3">
        <v>6480</v>
      </c>
      <c r="C48" s="3"/>
      <c r="D48" s="3">
        <f t="shared" si="3"/>
        <v>6480</v>
      </c>
    </row>
    <row r="49" spans="1:4" x14ac:dyDescent="0.25">
      <c r="A49" s="1" t="s">
        <v>73</v>
      </c>
      <c r="B49" s="3">
        <v>14556</v>
      </c>
      <c r="C49" s="3"/>
      <c r="D49" s="3">
        <f t="shared" si="3"/>
        <v>14556</v>
      </c>
    </row>
    <row r="50" spans="1:4" x14ac:dyDescent="0.25">
      <c r="A50" s="1" t="s">
        <v>49</v>
      </c>
      <c r="B50" s="3">
        <v>11244</v>
      </c>
      <c r="C50" s="3"/>
      <c r="D50" s="3">
        <f t="shared" si="3"/>
        <v>11244</v>
      </c>
    </row>
    <row r="51" spans="1:4" x14ac:dyDescent="0.25">
      <c r="A51" s="1" t="s">
        <v>50</v>
      </c>
      <c r="B51" s="11">
        <v>174811</v>
      </c>
      <c r="C51" s="3"/>
      <c r="D51" s="3">
        <f t="shared" si="3"/>
        <v>174811</v>
      </c>
    </row>
    <row r="52" spans="1:4" x14ac:dyDescent="0.25">
      <c r="A52" s="17" t="s">
        <v>61</v>
      </c>
      <c r="B52" s="11">
        <v>129932</v>
      </c>
      <c r="C52" s="14">
        <v>-129932</v>
      </c>
      <c r="D52" s="3">
        <f t="shared" si="3"/>
        <v>0</v>
      </c>
    </row>
    <row r="53" spans="1:4" s="9" customFormat="1" x14ac:dyDescent="0.25">
      <c r="A53" s="17" t="s">
        <v>51</v>
      </c>
      <c r="B53" s="8">
        <v>226071</v>
      </c>
      <c r="C53" s="14">
        <v>-226071</v>
      </c>
      <c r="D53" s="3">
        <f t="shared" si="3"/>
        <v>0</v>
      </c>
    </row>
    <row r="54" spans="1:4" x14ac:dyDescent="0.25">
      <c r="A54" s="1" t="s">
        <v>52</v>
      </c>
      <c r="B54" s="3">
        <f>508279+35000+13000</f>
        <v>556279</v>
      </c>
      <c r="C54" s="3"/>
      <c r="D54" s="3">
        <f t="shared" si="3"/>
        <v>556279</v>
      </c>
    </row>
    <row r="55" spans="1:4" x14ac:dyDescent="0.25">
      <c r="A55" s="1" t="s">
        <v>5</v>
      </c>
      <c r="B55" s="3">
        <v>481246</v>
      </c>
      <c r="C55" s="3"/>
      <c r="D55" s="3">
        <f t="shared" si="3"/>
        <v>481246</v>
      </c>
    </row>
    <row r="56" spans="1:4" x14ac:dyDescent="0.25">
      <c r="A56" s="1" t="s">
        <v>53</v>
      </c>
      <c r="B56" s="3"/>
      <c r="C56" s="3"/>
      <c r="D56" s="3">
        <f t="shared" si="3"/>
        <v>0</v>
      </c>
    </row>
    <row r="57" spans="1:4" x14ac:dyDescent="0.25">
      <c r="A57" s="1" t="s">
        <v>54</v>
      </c>
      <c r="B57" s="3">
        <f>708657+40939+30000</f>
        <v>779596</v>
      </c>
      <c r="C57" s="3"/>
      <c r="D57" s="3">
        <f t="shared" si="3"/>
        <v>779596</v>
      </c>
    </row>
    <row r="58" spans="1:4" x14ac:dyDescent="0.25">
      <c r="A58" s="1" t="s">
        <v>55</v>
      </c>
      <c r="B58" s="11">
        <v>32614</v>
      </c>
      <c r="C58" s="3"/>
      <c r="D58" s="3">
        <f t="shared" si="3"/>
        <v>32614</v>
      </c>
    </row>
    <row r="59" spans="1:4" x14ac:dyDescent="0.25">
      <c r="A59" s="1" t="s">
        <v>56</v>
      </c>
      <c r="B59" s="3"/>
      <c r="C59" s="3"/>
      <c r="D59" s="3">
        <f t="shared" si="3"/>
        <v>0</v>
      </c>
    </row>
    <row r="60" spans="1:4" x14ac:dyDescent="0.25">
      <c r="A60" s="1" t="s">
        <v>63</v>
      </c>
      <c r="B60" s="3"/>
      <c r="C60" s="3"/>
      <c r="D60" s="3">
        <f t="shared" si="3"/>
        <v>0</v>
      </c>
    </row>
    <row r="61" spans="1:4" x14ac:dyDescent="0.25">
      <c r="A61" s="1" t="s">
        <v>57</v>
      </c>
      <c r="B61" s="3"/>
      <c r="C61" s="3"/>
      <c r="D61" s="3">
        <f t="shared" si="3"/>
        <v>0</v>
      </c>
    </row>
    <row r="62" spans="1:4" x14ac:dyDescent="0.25">
      <c r="A62" s="17" t="s">
        <v>58</v>
      </c>
      <c r="B62" s="3">
        <v>462596</v>
      </c>
      <c r="C62" s="14">
        <v>-462596</v>
      </c>
      <c r="D62" s="3">
        <f t="shared" si="3"/>
        <v>0</v>
      </c>
    </row>
    <row r="63" spans="1:4" x14ac:dyDescent="0.25">
      <c r="A63" s="17" t="s">
        <v>59</v>
      </c>
      <c r="B63" s="3">
        <v>520212</v>
      </c>
      <c r="C63" s="14">
        <v>-520212</v>
      </c>
      <c r="D63" s="3">
        <f t="shared" ref="D63:D65" si="4">B63+C63</f>
        <v>0</v>
      </c>
    </row>
    <row r="64" spans="1:4" x14ac:dyDescent="0.25">
      <c r="A64" s="1" t="s">
        <v>62</v>
      </c>
      <c r="B64" s="3"/>
      <c r="C64" s="3"/>
      <c r="D64" s="3">
        <f t="shared" si="4"/>
        <v>0</v>
      </c>
    </row>
    <row r="65" spans="1:4" x14ac:dyDescent="0.25">
      <c r="A65" s="1" t="s">
        <v>60</v>
      </c>
      <c r="B65" s="3"/>
      <c r="C65" s="3"/>
      <c r="D65" s="3">
        <f t="shared" si="4"/>
        <v>0</v>
      </c>
    </row>
    <row r="66" spans="1:4" x14ac:dyDescent="0.25">
      <c r="A66" s="15" t="s">
        <v>4</v>
      </c>
      <c r="B66" s="16">
        <f>SUM(B16:B65)</f>
        <v>10234729</v>
      </c>
      <c r="C66" s="16">
        <f>SUM(C16:C65)</f>
        <v>-1378811</v>
      </c>
      <c r="D66" s="16">
        <f>SUM(D16:D65)</f>
        <v>8855918</v>
      </c>
    </row>
    <row r="67" spans="1:4" x14ac:dyDescent="0.25">
      <c r="A67" s="1"/>
      <c r="B67" s="3"/>
      <c r="C67" s="7"/>
      <c r="D67" s="7"/>
    </row>
    <row r="68" spans="1:4" x14ac:dyDescent="0.25">
      <c r="A68" s="15" t="s">
        <v>11</v>
      </c>
      <c r="B68" s="16">
        <f>B66+B13</f>
        <v>10630929</v>
      </c>
      <c r="C68" s="16">
        <f t="shared" ref="C68:D68" si="5">C66+C13</f>
        <v>-1378811</v>
      </c>
      <c r="D68" s="16">
        <f t="shared" si="5"/>
        <v>9252118</v>
      </c>
    </row>
    <row r="69" spans="1:4" x14ac:dyDescent="0.25">
      <c r="A69" s="5"/>
      <c r="B69" s="7"/>
      <c r="C69" s="7"/>
      <c r="D69" s="7"/>
    </row>
    <row r="70" spans="1:4" x14ac:dyDescent="0.25">
      <c r="A70" s="15" t="s">
        <v>76</v>
      </c>
      <c r="B70" s="15"/>
      <c r="C70" s="15"/>
      <c r="D70" s="16">
        <f>0.25*D68</f>
        <v>2313029.5</v>
      </c>
    </row>
  </sheetData>
  <mergeCells count="2">
    <mergeCell ref="A1:D1"/>
    <mergeCell ref="A2:D2"/>
  </mergeCells>
  <printOptions horizontalCentered="1"/>
  <pageMargins left="0.45" right="0.45" top="0.75" bottom="0.75" header="0.3" footer="0.3"/>
  <pageSetup scale="87" orientation="portrait" verticalDpi="300" r:id="rId1"/>
  <headerFooter>
    <oddFooter>&amp;C&amp;"Times New Roman,Regular"Page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41B6F4EDCDF43904ACD68A6A09C92" ma:contentTypeVersion="18" ma:contentTypeDescription="Create a new document." ma:contentTypeScope="" ma:versionID="1b9c79771b2cded34cb7b08de40f55d1">
  <xsd:schema xmlns:xsd="http://www.w3.org/2001/XMLSchema" xmlns:xs="http://www.w3.org/2001/XMLSchema" xmlns:p="http://schemas.microsoft.com/office/2006/metadata/properties" xmlns:ns2="cae96608-ffa6-406f-97fc-5a5eaceee73a" xmlns:ns3="ceae2723-02d2-4907-894a-c36759ab5940" targetNamespace="http://schemas.microsoft.com/office/2006/metadata/properties" ma:root="true" ma:fieldsID="a5259ce0b1148e2c3f5aa7df7d1a3c93" ns2:_="" ns3:_="">
    <xsd:import namespace="cae96608-ffa6-406f-97fc-5a5eaceee73a"/>
    <xsd:import namespace="ceae2723-02d2-4907-894a-c36759ab5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96608-ffa6-406f-97fc-5a5eaceee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6f18651-c79c-4098-a2e7-f7c7ebac29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e2723-02d2-4907-894a-c36759ab5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1c67ed5-9f4d-4b1c-bc95-c56da7c74713}" ma:internalName="TaxCatchAll" ma:showField="CatchAllData" ma:web="ceae2723-02d2-4907-894a-c36759ab5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e96608-ffa6-406f-97fc-5a5eaceee73a">
      <Terms xmlns="http://schemas.microsoft.com/office/infopath/2007/PartnerControls"/>
    </lcf76f155ced4ddcb4097134ff3c332f>
    <Notes xmlns="cae96608-ffa6-406f-97fc-5a5eaceee73a" xsi:nil="true"/>
    <TaxCatchAll xmlns="ceae2723-02d2-4907-894a-c36759ab59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B5BF-CB8A-4CD1-8A5E-D8609FCF1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96608-ffa6-406f-97fc-5a5eaceee73a"/>
    <ds:schemaRef ds:uri="ceae2723-02d2-4907-894a-c36759ab5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E7249E-4756-49BD-9C25-D62DA021B2CE}">
  <ds:schemaRefs>
    <ds:schemaRef ds:uri="http://schemas.microsoft.com/office/2006/metadata/properties"/>
    <ds:schemaRef ds:uri="http://schemas.microsoft.com/office/infopath/2007/PartnerControls"/>
    <ds:schemaRef ds:uri="cae96608-ffa6-406f-97fc-5a5eaceee73a"/>
    <ds:schemaRef ds:uri="ceae2723-02d2-4907-894a-c36759ab5940"/>
  </ds:schemaRefs>
</ds:datastoreItem>
</file>

<file path=customXml/itemProps3.xml><?xml version="1.0" encoding="utf-8"?>
<ds:datastoreItem xmlns:ds="http://schemas.openxmlformats.org/officeDocument/2006/customXml" ds:itemID="{08A66945-82CB-44F8-8E15-D1977E6209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Kwiecinski</dc:creator>
  <cp:lastModifiedBy>Lincoln E. Theiler</cp:lastModifiedBy>
  <cp:lastPrinted>2022-08-30T14:49:38Z</cp:lastPrinted>
  <dcterms:created xsi:type="dcterms:W3CDTF">2021-09-10T18:28:29Z</dcterms:created>
  <dcterms:modified xsi:type="dcterms:W3CDTF">2025-09-26T21:44:45Z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0x010100ECB41B6F4EDCDF43904ACD68A6A09C92</vt:lpwstr>
  </property>
</Properties>
</file>