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xr:revisionPtr revIDLastSave="0" documentId="13_ncr:1_{37009C59-2FBF-455D-A3A0-F4341EB5842D}" xr6:coauthVersionLast="45" xr6:coauthVersionMax="45" xr10:uidLastSave="{00000000-0000-0000-0000-000000000000}"/>
  <workbookProtection workbookAlgorithmName="SHA-512" workbookHashValue="Zc+0RSlV95qHzUW0biJeCmTqMQRpvqHTcLTs5q1WzrFopxssEFUWSGDpnWLzgt76qKd/EDUQfbd+CAh8n3LKtQ==" workbookSaltValue="Myi0ySMV10otFR1qVBotng==" workbookSpinCount="100000" lockStructure="1"/>
  <bookViews>
    <workbookView xWindow="24825" yWindow="5370" windowWidth="25410" windowHeight="14445" xr2:uid="{681B67BC-1DE4-45BC-9B78-3B07F59D372E}"/>
  </bookViews>
  <sheets>
    <sheet name="23. Serves Large Families" sheetId="2" r:id="rId1"/>
    <sheet name="Smartdox Mapping" sheetId="1" state="hidden" r:id="rId2"/>
  </sheets>
  <externalReferences>
    <externalReference r:id="rId3"/>
  </externalReferences>
  <definedNames>
    <definedName name="DateOfApplication">'Smartdox Mapping'!$B$2</definedName>
    <definedName name="Deal_Stage">'Smartdox Mapping'!$G$2</definedName>
    <definedName name="Deal_Status">'Smartdox Mapping'!$I$2</definedName>
    <definedName name="Dev_Deal_Number">'Smartdox Mapping'!$K$2</definedName>
    <definedName name="Dev_Deal_Status">'Smartdox Mapping'!$M$2</definedName>
    <definedName name="SD_D_Blank" hidden="1">[1]SD_Dropdowns!$A$1</definedName>
    <definedName name="SD_D_PL_AirConditioningType_Name" hidden="1">[1]SD_Dropdowns!$MM$2:$MM$6</definedName>
    <definedName name="SD_D_PL_BldgAllocType_Name" hidden="1">[1]SD_Dropdowns!$LE$2:$LE$9</definedName>
    <definedName name="SD_D_PL_BuildingType_Name" hidden="1">[1]SD_Dropdowns!$MS$2:$MS$8</definedName>
    <definedName name="SD_D_PL_CookingType_Name" hidden="1">[1]SD_Dropdowns!$MQ$2:$MQ$5</definedName>
    <definedName name="SD_D_PL_DealEntityRole_Name" hidden="1">[1]SD_Dropdowns!$NK$2:$NK$28</definedName>
    <definedName name="SD_D_PL_EntityCompanyOrIndividual_Name" hidden="1">[1]SD_Dropdowns!$NI$2:$NI$4</definedName>
    <definedName name="SD_D_PL_FinancingType_Name" hidden="1">[1]SD_Dropdowns!$MI$2:$MI$5</definedName>
    <definedName name="SD_D_PL_HeatingType_Name" hidden="1">[1]SD_Dropdowns!$MK$2:$MK$9</definedName>
    <definedName name="SD_D_PL_HotWaterType_Name" hidden="1">[1]SD_Dropdowns!$MO$2:$MO$5</definedName>
    <definedName name="SD_D_PL_IncomeTarget_Name" hidden="1">[1]SD_Dropdowns!$MU$2:$MU$9</definedName>
    <definedName name="SD_D_PL_Jurisdiction_Name" hidden="1">[1]SD_Dropdowns!$LA$2:$LA$74</definedName>
    <definedName name="SD_D_PL_LoanProductType_Name" hidden="1">[1]SD_Dropdowns!$NA$2:$NA$14</definedName>
    <definedName name="SD_D_PL_ProgramType_Name" hidden="1">[1]SD_Dropdowns!$MY$2:$MY$7</definedName>
    <definedName name="SD_D_PL_ResidentialApartmentType_Name" hidden="1">[1]SD_Dropdowns!$NE$2:$NE$6</definedName>
    <definedName name="SD_D_PL_State_Name" hidden="1">[1]SD_Dropdowns!$KY$2:$KY$53</definedName>
    <definedName name="SD_D_PL_TargetType_Name" hidden="1">[1]SD_Dropdowns!$LC$2:$LC$9</definedName>
    <definedName name="SD_D_PL_TCUnitMixType_Name" hidden="1">[1]SD_Dropdowns!$MW$2:$MW$8</definedName>
    <definedName name="SD_D_PL_TCUnitType_Name" hidden="1">[1]SD_Dropdowns!$LG$2:$LG$8</definedName>
    <definedName name="SD_D_PL_UDF_112_Name" hidden="1">[1]SD_Dropdowns!$LI$2:$LI$4</definedName>
    <definedName name="SD_D_PL_UDF_113_Name" hidden="1">[1]SD_Dropdowns!$LK$2:$LK$4</definedName>
    <definedName name="SD_D_PL_UDF_114_Name" hidden="1">[1]SD_Dropdowns!$NM$2:$NM$4</definedName>
    <definedName name="SD_D_PL_UDF_123_Name" hidden="1">[1]SD_Dropdowns!$NO$2:$NO$4</definedName>
    <definedName name="SD_D_PL_UDF_125_Name" hidden="1">[1]SD_Dropdowns!$NQ$2:$NQ$9</definedName>
    <definedName name="SD_D_PL_UDF_126_Name" hidden="1">[1]SD_Dropdowns!$NS$2:$NS$5</definedName>
    <definedName name="SD_D_PL_UDF_128_Name" hidden="1">[1]SD_Dropdowns!$NU$2:$NU$4</definedName>
    <definedName name="SD_D_PL_UDF_131_Name" hidden="1">[1]SD_Dropdowns!$NW$2:$NW$4</definedName>
    <definedName name="SD_D_PL_UDF_132_Name" hidden="1">[1]SD_Dropdowns!$NY$2:$NY$4</definedName>
    <definedName name="SD_D_PL_UDF_133_Name" hidden="1">[1]SD_Dropdowns!$OA$2:$OA$4</definedName>
    <definedName name="SD_D_PL_UDF_134_Name" hidden="1">[1]SD_Dropdowns!$OC$2:$OC$4</definedName>
    <definedName name="SD_D_PL_UDF_135_Name" hidden="1">[1]SD_Dropdowns!$OE$2:$OE$4</definedName>
    <definedName name="SD_D_PL_UDF_136_Name" hidden="1">[1]SD_Dropdowns!$OG$2:$OG$4</definedName>
    <definedName name="SD_D_PL_UDF_137_Name" hidden="1">[1]SD_Dropdowns!$OI$2:$OI$4</definedName>
    <definedName name="SD_D_PL_UDF_138_Name" hidden="1">[1]SD_Dropdowns!$OK$2:$OK$4</definedName>
    <definedName name="SD_D_PL_UDF_140_Name" hidden="1">[1]SD_Dropdowns!$LM$2:$LM$4</definedName>
    <definedName name="SD_D_PL_UDF_141_Name" hidden="1">[1]SD_Dropdowns!$LO$2:$LO$4</definedName>
    <definedName name="SD_D_PL_UDF_142_Name" hidden="1">[1]SD_Dropdowns!$LQ$2:$LQ$4</definedName>
    <definedName name="SD_D_PL_UDF_143_Name" hidden="1">[1]SD_Dropdowns!$LS$2:$LS$4</definedName>
    <definedName name="SD_D_PL_UDF_144_Name" hidden="1">[1]SD_Dropdowns!$LU$2:$LU$4</definedName>
    <definedName name="SD_D_PL_UDF_168_Name" hidden="1">[1]SD_Dropdowns!$LW$2:$LW$4</definedName>
    <definedName name="SD_D_PL_UDF_169_Name" hidden="1">[1]SD_Dropdowns!$LY$2:$LY$4</definedName>
    <definedName name="SD_D_PL_UDF_170_Name" hidden="1">[1]SD_Dropdowns!$MA$2:$MA$4</definedName>
    <definedName name="SD_D_PL_UDF_171_Name" hidden="1">[1]SD_Dropdowns!$MC$2:$MC$4</definedName>
    <definedName name="SD_D_PL_UDF_172_Name" hidden="1">[1]SD_Dropdowns!$ME$2:$ME$4</definedName>
    <definedName name="SD_D_PL_UDF_173_Name" hidden="1">[1]SD_Dropdowns!$MG$2:$MG$4</definedName>
    <definedName name="SD_D_PL_UDF_181_Name" hidden="1">[1]SD_Dropdowns!$OM$2:$OM$4</definedName>
    <definedName name="SD_D_PL_UDF_182_Name" hidden="1">[1]SD_Dropdowns!$OO$2:$OO$4</definedName>
    <definedName name="SD_D_PL_UDF_183_Name" hidden="1">[1]SD_Dropdowns!$OQ$2:$OQ$4</definedName>
    <definedName name="SD_D_PL_UnitMixAmiPercent_Name" hidden="1">[1]SD_Dropdowns!$NG$2:$NG$9</definedName>
    <definedName name="SD_D_PL_UnitType_Name" hidden="1">[1]SD_Dropdowns!$NC$2:$NC$8</definedName>
    <definedName name="WHEDA_Project_Number">'Smartdox Mapping'!$D$2</definedName>
    <definedName name="YesNo">'Smartdox Mapping'!$A$11:$A$12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" i="2" l="1"/>
  <c r="Q24" i="2"/>
  <c r="Q23" i="2"/>
  <c r="B5" i="1"/>
  <c r="O5" i="2"/>
  <c r="M5" i="2"/>
  <c r="D5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Q20" i="2"/>
  <c r="A20" i="2"/>
  <c r="A19" i="2"/>
  <c r="Q18" i="2"/>
  <c r="A18" i="2"/>
  <c r="Q17" i="2"/>
  <c r="A17" i="2"/>
  <c r="A16" i="2"/>
  <c r="A15" i="2"/>
  <c r="A14" i="2"/>
  <c r="A13" i="2"/>
  <c r="Q12" i="2"/>
  <c r="A12" i="2"/>
  <c r="A11" i="2"/>
  <c r="A10" i="2"/>
  <c r="A9" i="2"/>
  <c r="Q8" i="2"/>
  <c r="A8" i="2"/>
  <c r="A7" i="2"/>
  <c r="A6" i="2"/>
  <c r="K5" i="2"/>
  <c r="I5" i="2"/>
  <c r="F5" i="2"/>
  <c r="A5" i="2"/>
  <c r="Q25" i="2" l="1"/>
  <c r="K25" i="2" l="1"/>
  <c r="Q27" i="2" s="1"/>
  <c r="Q30" i="2" l="1"/>
  <c r="Q29" i="2"/>
  <c r="Q28" i="2"/>
  <c r="Q31" i="2" l="1"/>
  <c r="Q32" i="2" s="1"/>
  <c r="Q33" i="2" s="1"/>
  <c r="E33" i="2" s="1"/>
</calcChain>
</file>

<file path=xl/sharedStrings.xml><?xml version="1.0" encoding="utf-8"?>
<sst xmlns="http://schemas.openxmlformats.org/spreadsheetml/2006/main" count="56" uniqueCount="48">
  <si>
    <t>Only Complete This Tab If Requesting Tax Credits</t>
  </si>
  <si>
    <t>WHEDA Multifamily Application</t>
  </si>
  <si>
    <t>Tax Credits</t>
  </si>
  <si>
    <t>Section Navigation</t>
  </si>
  <si>
    <t>Serves Large Families</t>
  </si>
  <si>
    <t>Do you wish to claim points for this scoring category?</t>
  </si>
  <si>
    <t>NOTE:</t>
  </si>
  <si>
    <t xml:space="preserve">• Supportive Housing Set-Aside applications cannot score points in this category. </t>
  </si>
  <si>
    <t xml:space="preserve">• Majority elderly developments cannot score points in this category, unless the property includes family units </t>
  </si>
  <si>
    <t xml:space="preserve">located in a separate building (or buildings) on the same site as the elderly units. </t>
  </si>
  <si>
    <t>• Units with project based vouchers or other rental subsidies must be reflected as 60% CMI units on the Unit Mix page.</t>
  </si>
  <si>
    <t xml:space="preserve">1. New construction/adaptive reuse units must </t>
  </si>
  <si>
    <t xml:space="preserve">• be 50% CMI or below or have committed project based vouchers or other rental subsidies AND </t>
  </si>
  <si>
    <t>• have ground floor private entrances (include architect’s certification with initial application)</t>
  </si>
  <si>
    <t xml:space="preserve">2. The market study and the HTC application must clearly identify the development as “Family” to claim points. </t>
  </si>
  <si>
    <t>Divide the number of three-bedroom (or larger) low-income Family units by total number of low-income units.</t>
  </si>
  <si>
    <t>From helper functions on unit mix tab</t>
  </si>
  <si>
    <t>Three-Bedroom (or Larger) Low-Income Units</t>
  </si>
  <si>
    <t>Total Low income units from unit mix tab</t>
  </si>
  <si>
    <t>Total Low-Income Units</t>
  </si>
  <si>
    <t>Percentage</t>
  </si>
  <si>
    <t>Points</t>
  </si>
  <si>
    <t>5-10%</t>
  </si>
  <si>
    <t>11-15%</t>
  </si>
  <si>
    <t>16-100%</t>
  </si>
  <si>
    <t>Maximum 5 Points</t>
  </si>
  <si>
    <t>Total Points</t>
  </si>
  <si>
    <t>Applicant Notes:</t>
  </si>
  <si>
    <t xml:space="preserve">Please further describe: </t>
  </si>
  <si>
    <t xml:space="preserve">Internal Use Only: </t>
  </si>
  <si>
    <t>WHEDA Score</t>
  </si>
  <si>
    <t>Underwriter Scoring Comments</t>
  </si>
  <si>
    <t>Peer Review Comments</t>
  </si>
  <si>
    <t>Underwriter Notes:</t>
  </si>
  <si>
    <t>2020.1.1</t>
  </si>
  <si>
    <t>Date of Application</t>
  </si>
  <si>
    <t>Tax Credit #</t>
  </si>
  <si>
    <t>Tax Credit Stage</t>
  </si>
  <si>
    <t>Tax Credit Status</t>
  </si>
  <si>
    <t>Development Deal #</t>
  </si>
  <si>
    <t/>
  </si>
  <si>
    <t>Development Deal Status</t>
  </si>
  <si>
    <t>Score:</t>
  </si>
  <si>
    <t>Get Values:</t>
  </si>
  <si>
    <t>Send Values:</t>
  </si>
  <si>
    <t>YesNo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</si>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</sst>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577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577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7A54E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rgb="FF02A69C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2A69C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EDD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rgb="FF80818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0" fillId="2" borderId="3" xfId="0" applyFill="1" applyBorder="1"/>
    <xf numFmtId="0" fontId="10" fillId="2" borderId="0" xfId="1" applyFont="1" applyFill="1" applyBorder="1" applyProtection="1">
      <protection locked="0"/>
    </xf>
    <xf numFmtId="0" fontId="1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/>
    </xf>
    <xf numFmtId="14" fontId="0" fillId="4" borderId="4" xfId="0" applyNumberFormat="1" applyFill="1" applyBorder="1"/>
    <xf numFmtId="0" fontId="2" fillId="3" borderId="0" xfId="0" applyFont="1" applyFill="1" applyAlignment="1">
      <alignment horizontal="right" indent="1"/>
    </xf>
    <xf numFmtId="0" fontId="0" fillId="4" borderId="4" xfId="0" applyFill="1" applyBorder="1"/>
    <xf numFmtId="0" fontId="0" fillId="3" borderId="0" xfId="0" applyFill="1"/>
    <xf numFmtId="0" fontId="2" fillId="3" borderId="0" xfId="0" applyFont="1" applyFill="1"/>
    <xf numFmtId="0" fontId="8" fillId="2" borderId="0" xfId="0" applyFont="1" applyFill="1"/>
    <xf numFmtId="0" fontId="0" fillId="5" borderId="4" xfId="0" applyFill="1" applyBorder="1" applyProtection="1">
      <protection locked="0"/>
    </xf>
    <xf numFmtId="0" fontId="12" fillId="2" borderId="0" xfId="1" applyFont="1" applyFill="1" applyBorder="1" applyProtection="1">
      <protection locked="0"/>
    </xf>
    <xf numFmtId="0" fontId="13" fillId="3" borderId="0" xfId="0" applyFont="1" applyFill="1"/>
    <xf numFmtId="0" fontId="14" fillId="3" borderId="0" xfId="0" applyFont="1" applyFill="1"/>
    <xf numFmtId="9" fontId="0" fillId="4" borderId="6" xfId="0" applyNumberFormat="1" applyFill="1" applyBorder="1"/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1" fontId="0" fillId="4" borderId="7" xfId="0" applyNumberFormat="1" applyFill="1" applyBorder="1"/>
    <xf numFmtId="0" fontId="0" fillId="2" borderId="0" xfId="0" applyFill="1" applyAlignment="1">
      <alignment horizontal="left" wrapText="1"/>
    </xf>
    <xf numFmtId="0" fontId="11" fillId="2" borderId="0" xfId="0" applyFont="1" applyFill="1" applyAlignment="1">
      <alignment wrapText="1"/>
    </xf>
    <xf numFmtId="0" fontId="0" fillId="2" borderId="2" xfId="0" applyFill="1" applyBorder="1"/>
    <xf numFmtId="0" fontId="5" fillId="2" borderId="3" xfId="0" applyFont="1" applyFill="1" applyBorder="1"/>
    <xf numFmtId="0" fontId="3" fillId="0" borderId="0" xfId="0" applyFont="1"/>
    <xf numFmtId="0" fontId="1" fillId="2" borderId="0" xfId="0" applyFont="1" applyFill="1"/>
    <xf numFmtId="0" fontId="1" fillId="0" borderId="0" xfId="0" applyFont="1"/>
    <xf numFmtId="0" fontId="15" fillId="0" borderId="0" xfId="0" applyFont="1"/>
    <xf numFmtId="0" fontId="0" fillId="2" borderId="5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6" borderId="8" xfId="0" applyFill="1" applyBorder="1" applyAlignment="1" applyProtection="1">
      <alignment horizontal="left"/>
      <protection locked="0"/>
    </xf>
    <xf numFmtId="0" fontId="0" fillId="6" borderId="9" xfId="0" applyFill="1" applyBorder="1" applyAlignment="1" applyProtection="1">
      <alignment horizontal="left"/>
      <protection locked="0"/>
    </xf>
    <xf numFmtId="0" fontId="0" fillId="6" borderId="10" xfId="0" applyFill="1" applyBorder="1" applyAlignment="1" applyProtection="1">
      <alignment horizontal="left"/>
      <protection locked="0"/>
    </xf>
    <xf numFmtId="0" fontId="2" fillId="3" borderId="0" xfId="0" applyFont="1" applyFill="1" applyAlignment="1">
      <alignment horizontal="right"/>
    </xf>
    <xf numFmtId="0" fontId="2" fillId="3" borderId="11" xfId="0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5">
    <dxf>
      <font>
        <b/>
        <i val="0"/>
        <strike val="0"/>
        <color rgb="FFC00000"/>
      </font>
    </dxf>
    <dxf>
      <font>
        <b/>
        <i val="0"/>
        <color rgb="FFFF0000"/>
      </font>
    </dxf>
    <dxf>
      <font>
        <color theme="0"/>
      </font>
      <fill>
        <patternFill>
          <bgColor rgb="FF07A54E"/>
        </patternFill>
      </fill>
    </dxf>
    <dxf>
      <font>
        <color theme="0"/>
      </font>
      <fill>
        <patternFill>
          <bgColor rgb="FF91262E"/>
        </patternFill>
      </fill>
    </dxf>
    <dxf>
      <fill>
        <patternFill>
          <bgColor rgb="FFFFCA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hedacom.sharepoint.com/sites/ProLinkDataMigrationSubproject/Shared%20Documents/TC%20And%20WHEDA%20Loan%20Applications/WHEDA%20Multi-Family%20Application%20v2020.18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1. Cover Page"/>
      <sheetName val="2. Project Name &amp; Location"/>
      <sheetName val="3. Project Description"/>
      <sheetName val="4. Applicant Information"/>
      <sheetName val="5. Site Description"/>
      <sheetName val="6. Site Control"/>
      <sheetName val="7. Zoning"/>
      <sheetName val="8. Ownership Entity"/>
      <sheetName val="9. Project Team"/>
      <sheetName val="10. Project &amp; Unit Amenities"/>
      <sheetName val="11. Unit Mix"/>
      <sheetName val="Unit Mix Helper"/>
      <sheetName val="12. Funding Sources"/>
      <sheetName val="13. Project Costs &amp; Credit Calc"/>
      <sheetName val="ProLink Mapping"/>
      <sheetName val="14. Projected Operating Costs"/>
      <sheetName val="15. Projected Cash Flow"/>
      <sheetName val="16. Financial Feasibility"/>
      <sheetName val="17. Replacement Reserves"/>
      <sheetName val="18. Construction Draw Schedule"/>
      <sheetName val="FOR WHEDA USE ONLY"/>
      <sheetName val="19. Instructions Scoring Sum"/>
      <sheetName val="20. Lower-Income Areas"/>
      <sheetName val="21. Energy Eff &amp; Sustainabilty"/>
      <sheetName val="22. Mixed Income Incentive"/>
      <sheetName val="23. Serves Large Families"/>
      <sheetName val="24. Serves Lowest Income"/>
      <sheetName val="25. Supportive Housing"/>
      <sheetName val="26. Veterans Housing"/>
      <sheetName val="27. Rehab Neighborhood Stabili"/>
      <sheetName val="28. Universal Design"/>
      <sheetName val="29. Financial Leverage"/>
      <sheetName val="30. Eventual Tenant Own"/>
      <sheetName val="31. Development Team"/>
      <sheetName val="32. Areas of Economic Opp"/>
      <sheetName val="33. Rural Areas w_o TC"/>
      <sheetName val="34. Workforce Housing"/>
      <sheetName val="35.Community Service Facilities"/>
      <sheetName val="Threshold Checklist"/>
      <sheetName val="Self Scoring checklist"/>
      <sheetName val="WHEDA Loan Signatures"/>
      <sheetName val="Tax Credit Signatures"/>
      <sheetName val="SD_Dropdowns"/>
      <sheetName val="RentLimits"/>
      <sheetName val="IncomeLim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KY2" t="str">
            <v>AK</v>
          </cell>
          <cell r="LA2" t="str">
            <v>Adams County</v>
          </cell>
          <cell r="LC2" t="str">
            <v>CBRF</v>
          </cell>
          <cell r="LE2" t="str">
            <v>Acquisition/New Construction</v>
          </cell>
          <cell r="LG2" t="str">
            <v>0 Bedroom</v>
          </cell>
          <cell r="LI2" t="str">
            <v>Yes</v>
          </cell>
          <cell r="LK2" t="str">
            <v>Yes</v>
          </cell>
          <cell r="LM2" t="str">
            <v>Yes</v>
          </cell>
          <cell r="LO2" t="str">
            <v>Yes</v>
          </cell>
          <cell r="LQ2" t="str">
            <v>Yes</v>
          </cell>
          <cell r="LS2" t="str">
            <v>Yes</v>
          </cell>
          <cell r="LU2" t="str">
            <v>Yes</v>
          </cell>
          <cell r="LW2" t="str">
            <v>Yes</v>
          </cell>
          <cell r="LY2" t="str">
            <v>Yes</v>
          </cell>
          <cell r="MA2" t="str">
            <v>Yes</v>
          </cell>
          <cell r="MC2" t="str">
            <v>Yes</v>
          </cell>
          <cell r="ME2" t="str">
            <v>Yes</v>
          </cell>
          <cell r="MG2" t="str">
            <v>Yes</v>
          </cell>
          <cell r="MI2" t="str">
            <v>Permanent</v>
          </cell>
          <cell r="MK2" t="str">
            <v>Electric Baseboard</v>
          </cell>
          <cell r="MM2" t="str">
            <v>Central Air</v>
          </cell>
          <cell r="MO2" t="str">
            <v>Electric</v>
          </cell>
          <cell r="MQ2" t="str">
            <v>Electric</v>
          </cell>
          <cell r="MS2" t="str">
            <v>Apartments</v>
          </cell>
          <cell r="MU2" t="str">
            <v>20%</v>
          </cell>
          <cell r="MW2" t="str">
            <v>0 Bedroom</v>
          </cell>
          <cell r="MY2" t="str">
            <v>7/10 Flex Financing</v>
          </cell>
          <cell r="NA2" t="str">
            <v>Mortgage Loan</v>
          </cell>
          <cell r="NC2" t="str">
            <v>0 Bedroom</v>
          </cell>
          <cell r="NE2" t="str">
            <v>Apartment</v>
          </cell>
          <cell r="NG2" t="str">
            <v>20%</v>
          </cell>
          <cell r="NI2" t="str">
            <v>Company</v>
          </cell>
          <cell r="NK2" t="str">
            <v>AM Special Activity</v>
          </cell>
          <cell r="NM2" t="str">
            <v>Yes</v>
          </cell>
          <cell r="NO2" t="str">
            <v>Yes</v>
          </cell>
          <cell r="NQ2" t="str">
            <v>N/A</v>
          </cell>
          <cell r="NS2" t="str">
            <v>20/50</v>
          </cell>
          <cell r="NU2" t="str">
            <v>Yes</v>
          </cell>
          <cell r="NW2" t="str">
            <v>Yes</v>
          </cell>
          <cell r="NY2" t="str">
            <v>Yes</v>
          </cell>
          <cell r="OA2" t="str">
            <v>Yes</v>
          </cell>
          <cell r="OC2" t="str">
            <v>Yes</v>
          </cell>
          <cell r="OE2" t="str">
            <v>Yes</v>
          </cell>
          <cell r="OG2" t="str">
            <v>Yes</v>
          </cell>
          <cell r="OI2" t="str">
            <v>Yes</v>
          </cell>
          <cell r="OK2" t="str">
            <v>Yes</v>
          </cell>
          <cell r="OM2" t="str">
            <v>Yes</v>
          </cell>
          <cell r="OO2" t="str">
            <v>Yes</v>
          </cell>
          <cell r="OQ2" t="str">
            <v>Yes</v>
          </cell>
        </row>
        <row r="3">
          <cell r="KY3" t="str">
            <v>AL</v>
          </cell>
          <cell r="LA3" t="str">
            <v>Ashland County</v>
          </cell>
          <cell r="LC3" t="str">
            <v>Elderly</v>
          </cell>
          <cell r="LE3" t="str">
            <v>Acquisition/Rehab</v>
          </cell>
          <cell r="LG3" t="str">
            <v>1 Bedroom</v>
          </cell>
          <cell r="LI3" t="str">
            <v>No</v>
          </cell>
          <cell r="LK3" t="str">
            <v>No</v>
          </cell>
          <cell r="LM3" t="str">
            <v>No</v>
          </cell>
          <cell r="LO3" t="str">
            <v>No</v>
          </cell>
          <cell r="LQ3" t="str">
            <v>No</v>
          </cell>
          <cell r="LS3" t="str">
            <v>No</v>
          </cell>
          <cell r="LU3" t="str">
            <v>No</v>
          </cell>
          <cell r="LW3" t="str">
            <v>No</v>
          </cell>
          <cell r="LY3" t="str">
            <v>No</v>
          </cell>
          <cell r="MA3" t="str">
            <v>No</v>
          </cell>
          <cell r="MC3" t="str">
            <v>No</v>
          </cell>
          <cell r="ME3" t="str">
            <v>No</v>
          </cell>
          <cell r="MG3" t="str">
            <v>No</v>
          </cell>
          <cell r="MI3" t="str">
            <v>Subsidized Funding</v>
          </cell>
          <cell r="MK3" t="str">
            <v>Electric Forced Air</v>
          </cell>
          <cell r="MM3" t="str">
            <v>Central Chiller</v>
          </cell>
          <cell r="MO3" t="str">
            <v>Gas</v>
          </cell>
          <cell r="MQ3" t="str">
            <v>Gas</v>
          </cell>
          <cell r="MS3" t="str">
            <v>Duplex</v>
          </cell>
          <cell r="MU3" t="str">
            <v>30%</v>
          </cell>
          <cell r="MW3" t="str">
            <v>1 Bedroom</v>
          </cell>
          <cell r="MY3" t="str">
            <v>Construction Plus Loan</v>
          </cell>
          <cell r="NA3" t="str">
            <v>Participating Loan</v>
          </cell>
          <cell r="NC3" t="str">
            <v>1 Bedroom</v>
          </cell>
          <cell r="NE3" t="str">
            <v>Duplex</v>
          </cell>
          <cell r="NG3" t="str">
            <v>30%</v>
          </cell>
          <cell r="NI3" t="str">
            <v>Individual</v>
          </cell>
          <cell r="NK3" t="str">
            <v>Applicant</v>
          </cell>
          <cell r="NM3" t="str">
            <v>No</v>
          </cell>
          <cell r="NO3" t="str">
            <v>No</v>
          </cell>
          <cell r="NQ3" t="str">
            <v>General Set-Aside</v>
          </cell>
          <cell r="NS3" t="str">
            <v>40/60</v>
          </cell>
          <cell r="NU3" t="str">
            <v>No</v>
          </cell>
          <cell r="NW3" t="str">
            <v>No</v>
          </cell>
          <cell r="NY3" t="str">
            <v>No</v>
          </cell>
          <cell r="OA3" t="str">
            <v>No</v>
          </cell>
          <cell r="OC3" t="str">
            <v>No</v>
          </cell>
          <cell r="OE3" t="str">
            <v>No</v>
          </cell>
          <cell r="OG3" t="str">
            <v>No</v>
          </cell>
          <cell r="OI3" t="str">
            <v>No</v>
          </cell>
          <cell r="OK3" t="str">
            <v>No</v>
          </cell>
          <cell r="OM3" t="str">
            <v>No</v>
          </cell>
          <cell r="OO3" t="str">
            <v>No</v>
          </cell>
          <cell r="OQ3" t="str">
            <v>No</v>
          </cell>
        </row>
        <row r="4">
          <cell r="KY4" t="str">
            <v>AR</v>
          </cell>
          <cell r="LA4" t="str">
            <v>Barron County</v>
          </cell>
          <cell r="LC4" t="str">
            <v>Family</v>
          </cell>
          <cell r="LE4" t="str">
            <v>Adaptive Reuse</v>
          </cell>
          <cell r="LG4" t="str">
            <v>2 Bedroom</v>
          </cell>
          <cell r="MI4" t="str">
            <v>Grant</v>
          </cell>
          <cell r="MK4" t="str">
            <v>Gas Forced Air</v>
          </cell>
          <cell r="MM4" t="str">
            <v>Through Wall</v>
          </cell>
          <cell r="MO4" t="str">
            <v>Oil Fired</v>
          </cell>
          <cell r="MQ4" t="str">
            <v>Combo</v>
          </cell>
          <cell r="MS4" t="str">
            <v>Other-Mixed</v>
          </cell>
          <cell r="MU4" t="str">
            <v>40%</v>
          </cell>
          <cell r="MW4" t="str">
            <v>2 Bedroom</v>
          </cell>
          <cell r="MY4" t="str">
            <v>Stand-Alone Bond Financing</v>
          </cell>
          <cell r="NA4" t="str">
            <v>Subsidy Loan</v>
          </cell>
          <cell r="NC4" t="str">
            <v>2 Bedroom</v>
          </cell>
          <cell r="NE4" t="str">
            <v>Single Family</v>
          </cell>
          <cell r="NG4" t="str">
            <v>40%</v>
          </cell>
          <cell r="NK4" t="str">
            <v>Auditor</v>
          </cell>
          <cell r="NQ4" t="str">
            <v>Non-Profit Set-Aside</v>
          </cell>
          <cell r="NS4" t="str">
            <v>Income Averaging</v>
          </cell>
        </row>
        <row r="5">
          <cell r="KY5" t="str">
            <v>AZ</v>
          </cell>
          <cell r="LA5" t="str">
            <v>Bayfield County</v>
          </cell>
          <cell r="LC5" t="str">
            <v>Homeless</v>
          </cell>
          <cell r="LE5" t="str">
            <v>Adaptive Reuse/New Construction</v>
          </cell>
          <cell r="LG5" t="str">
            <v>3 Bedroom</v>
          </cell>
          <cell r="MK5" t="str">
            <v>Gas Radiant</v>
          </cell>
          <cell r="MM5" t="str">
            <v>Window Unit</v>
          </cell>
          <cell r="MS5" t="str">
            <v>Single Family House</v>
          </cell>
          <cell r="MU5" t="str">
            <v>50%</v>
          </cell>
          <cell r="MW5" t="str">
            <v>3 Bedroom</v>
          </cell>
          <cell r="MY5" t="str">
            <v>Subordinate Debt Financing</v>
          </cell>
          <cell r="NA5" t="str">
            <v>Third Party Loan</v>
          </cell>
          <cell r="NC5" t="str">
            <v>3 Bedroom</v>
          </cell>
          <cell r="NE5" t="str">
            <v>Townhouses</v>
          </cell>
          <cell r="NG5" t="str">
            <v>50%</v>
          </cell>
          <cell r="NK5" t="str">
            <v>Business Relationship</v>
          </cell>
          <cell r="NQ5" t="str">
            <v>Rural Set-Aside</v>
          </cell>
        </row>
        <row r="6">
          <cell r="KY6" t="str">
            <v>CA</v>
          </cell>
          <cell r="LA6" t="str">
            <v>Brown County</v>
          </cell>
          <cell r="LC6" t="str">
            <v>RCAC</v>
          </cell>
          <cell r="LE6" t="str">
            <v>Equity Take Out</v>
          </cell>
          <cell r="LG6" t="str">
            <v>4 Bedroom</v>
          </cell>
          <cell r="MK6" t="str">
            <v>Heat Pump</v>
          </cell>
          <cell r="MS6" t="str">
            <v>Single Room Occupancy</v>
          </cell>
          <cell r="MU6" t="str">
            <v>60%</v>
          </cell>
          <cell r="MW6" t="str">
            <v>4 Bedroom</v>
          </cell>
          <cell r="MY6" t="str">
            <v>NONE</v>
          </cell>
          <cell r="NA6" t="str">
            <v>Permanent Immediate</v>
          </cell>
          <cell r="NC6" t="str">
            <v>4 Bedroom</v>
          </cell>
          <cell r="NG6" t="str">
            <v>60%</v>
          </cell>
          <cell r="NK6" t="str">
            <v>Construction Inspector</v>
          </cell>
          <cell r="NQ6" t="str">
            <v>Supportive Housing Set-Aside</v>
          </cell>
        </row>
        <row r="7">
          <cell r="KY7" t="str">
            <v>CO</v>
          </cell>
          <cell r="LA7" t="str">
            <v>Buffalo County</v>
          </cell>
          <cell r="LC7" t="str">
            <v>Single Room Occupancy</v>
          </cell>
          <cell r="LE7" t="str">
            <v>New Construction</v>
          </cell>
          <cell r="LG7" t="str">
            <v>5 Bedroom</v>
          </cell>
          <cell r="MK7" t="str">
            <v>Oil Forced Air</v>
          </cell>
          <cell r="MS7" t="str">
            <v>Townhome/Row</v>
          </cell>
          <cell r="MU7" t="str">
            <v>70%</v>
          </cell>
          <cell r="MW7" t="str">
            <v>5 Bedroom</v>
          </cell>
          <cell r="NA7" t="str">
            <v>Permanent Forward</v>
          </cell>
          <cell r="NC7" t="str">
            <v>5 Bedroom</v>
          </cell>
          <cell r="NG7" t="str">
            <v>70%</v>
          </cell>
          <cell r="NK7" t="str">
            <v>General Contractor</v>
          </cell>
          <cell r="NQ7" t="str">
            <v>Preservation Set-Aside</v>
          </cell>
        </row>
        <row r="8">
          <cell r="KY8" t="str">
            <v>CT</v>
          </cell>
          <cell r="LA8" t="str">
            <v>Burnett County</v>
          </cell>
          <cell r="LC8" t="str">
            <v>Supportive Housing</v>
          </cell>
          <cell r="LE8" t="str">
            <v>Refinance</v>
          </cell>
          <cell r="MK8" t="str">
            <v>Oil Radiant</v>
          </cell>
          <cell r="MU8" t="str">
            <v>80%</v>
          </cell>
          <cell r="NA8" t="str">
            <v>Construction/Permanent</v>
          </cell>
          <cell r="NG8" t="str">
            <v>80%</v>
          </cell>
          <cell r="NK8" t="str">
            <v>General Managing Partner</v>
          </cell>
          <cell r="NQ8" t="str">
            <v>Small Urban</v>
          </cell>
        </row>
        <row r="9">
          <cell r="KY9" t="str">
            <v>DC</v>
          </cell>
          <cell r="LA9" t="str">
            <v>Calumet County</v>
          </cell>
          <cell r="NA9" t="str">
            <v>Gap Financing</v>
          </cell>
          <cell r="NK9" t="str">
            <v>Insurance Broker</v>
          </cell>
        </row>
        <row r="10">
          <cell r="KY10" t="str">
            <v>DE</v>
          </cell>
          <cell r="LA10" t="str">
            <v>Chippewa County</v>
          </cell>
          <cell r="NA10" t="str">
            <v>Standby</v>
          </cell>
          <cell r="NK10" t="str">
            <v>Insurance Carrier</v>
          </cell>
        </row>
        <row r="11">
          <cell r="KY11" t="str">
            <v>FL</v>
          </cell>
          <cell r="LA11" t="str">
            <v>Clark County</v>
          </cell>
          <cell r="NA11" t="str">
            <v>Construction Only</v>
          </cell>
          <cell r="NK11" t="str">
            <v>Landlord</v>
          </cell>
        </row>
        <row r="12">
          <cell r="KY12" t="str">
            <v>GA</v>
          </cell>
          <cell r="LA12" t="str">
            <v>Columbia County</v>
          </cell>
          <cell r="NA12" t="str">
            <v>RD</v>
          </cell>
          <cell r="NK12" t="str">
            <v>Law Firm</v>
          </cell>
        </row>
        <row r="13">
          <cell r="KY13" t="str">
            <v>HI</v>
          </cell>
          <cell r="LA13" t="str">
            <v>Crawford County</v>
          </cell>
          <cell r="NA13" t="str">
            <v>Permanent</v>
          </cell>
          <cell r="NK13" t="str">
            <v>Mortgagor</v>
          </cell>
        </row>
        <row r="14">
          <cell r="KY14" t="str">
            <v>IA</v>
          </cell>
          <cell r="LA14" t="str">
            <v>Dane County</v>
          </cell>
          <cell r="NK14" t="str">
            <v>Other</v>
          </cell>
        </row>
        <row r="15">
          <cell r="KY15" t="str">
            <v>ID</v>
          </cell>
          <cell r="LA15" t="str">
            <v>Dodge County</v>
          </cell>
          <cell r="NK15" t="str">
            <v>Site Management</v>
          </cell>
        </row>
        <row r="16">
          <cell r="KY16" t="str">
            <v>IL</v>
          </cell>
          <cell r="LA16" t="str">
            <v>Door County</v>
          </cell>
          <cell r="NK16" t="str">
            <v>Sponsor</v>
          </cell>
        </row>
        <row r="17">
          <cell r="KY17" t="str">
            <v>IN</v>
          </cell>
          <cell r="LA17" t="str">
            <v>Douglas County</v>
          </cell>
          <cell r="NK17" t="str">
            <v>Syndicator</v>
          </cell>
        </row>
        <row r="18">
          <cell r="KY18" t="str">
            <v>KS</v>
          </cell>
          <cell r="LA18" t="str">
            <v>Dunn County</v>
          </cell>
          <cell r="NK18" t="str">
            <v>Title Company</v>
          </cell>
        </row>
        <row r="19">
          <cell r="KY19" t="str">
            <v>KY</v>
          </cell>
          <cell r="LA19" t="str">
            <v>Eau Claire County</v>
          </cell>
          <cell r="NK19" t="str">
            <v>Developer</v>
          </cell>
        </row>
        <row r="20">
          <cell r="KY20" t="str">
            <v>LA</v>
          </cell>
          <cell r="LA20" t="str">
            <v>Florence County</v>
          </cell>
          <cell r="NK20" t="str">
            <v>Management Agent</v>
          </cell>
        </row>
        <row r="21">
          <cell r="KY21" t="str">
            <v>MA</v>
          </cell>
          <cell r="LA21" t="str">
            <v>Fond du Lac County</v>
          </cell>
          <cell r="NK21" t="str">
            <v>Owner</v>
          </cell>
        </row>
        <row r="22">
          <cell r="KY22" t="str">
            <v>MD</v>
          </cell>
          <cell r="LA22" t="str">
            <v>Forest County</v>
          </cell>
          <cell r="NK22" t="str">
            <v>Accountant</v>
          </cell>
        </row>
        <row r="23">
          <cell r="KY23" t="str">
            <v>ME</v>
          </cell>
          <cell r="LA23" t="str">
            <v>Grant County</v>
          </cell>
          <cell r="NK23" t="str">
            <v>Architect</v>
          </cell>
        </row>
        <row r="24">
          <cell r="KY24" t="str">
            <v>MI</v>
          </cell>
          <cell r="LA24" t="str">
            <v>Green County</v>
          </cell>
          <cell r="NK24" t="str">
            <v>Lender</v>
          </cell>
        </row>
        <row r="25">
          <cell r="KY25" t="str">
            <v>MN</v>
          </cell>
          <cell r="LA25" t="str">
            <v>Green Lake County</v>
          </cell>
          <cell r="NK25" t="str">
            <v>Management Entity</v>
          </cell>
        </row>
        <row r="26">
          <cell r="KY26" t="str">
            <v>MO</v>
          </cell>
          <cell r="LA26" t="str">
            <v>Iowa County</v>
          </cell>
          <cell r="NK26" t="str">
            <v>Mortgage Banker</v>
          </cell>
        </row>
        <row r="27">
          <cell r="KY27" t="str">
            <v>MS</v>
          </cell>
          <cell r="LA27" t="str">
            <v>Iron County</v>
          </cell>
          <cell r="NK27" t="str">
            <v>Partnership</v>
          </cell>
        </row>
        <row r="28">
          <cell r="KY28" t="str">
            <v>MT</v>
          </cell>
          <cell r="LA28" t="str">
            <v>Jackson County</v>
          </cell>
        </row>
        <row r="29">
          <cell r="KY29" t="str">
            <v>NC</v>
          </cell>
          <cell r="LA29" t="str">
            <v>Jefferson County</v>
          </cell>
        </row>
        <row r="30">
          <cell r="KY30" t="str">
            <v>ND</v>
          </cell>
          <cell r="LA30" t="str">
            <v>Juneau County</v>
          </cell>
        </row>
        <row r="31">
          <cell r="KY31" t="str">
            <v>NE</v>
          </cell>
          <cell r="LA31" t="str">
            <v>Kenosha County</v>
          </cell>
        </row>
        <row r="32">
          <cell r="KY32" t="str">
            <v>NH</v>
          </cell>
          <cell r="LA32" t="str">
            <v>Kewaunee County</v>
          </cell>
        </row>
        <row r="33">
          <cell r="KY33" t="str">
            <v>NJ</v>
          </cell>
          <cell r="LA33" t="str">
            <v>La Crosse County</v>
          </cell>
        </row>
        <row r="34">
          <cell r="KY34" t="str">
            <v>NM</v>
          </cell>
          <cell r="LA34" t="str">
            <v>Lafayette County</v>
          </cell>
        </row>
        <row r="35">
          <cell r="KY35" t="str">
            <v>NV</v>
          </cell>
          <cell r="LA35" t="str">
            <v>Langlade County</v>
          </cell>
        </row>
        <row r="36">
          <cell r="KY36" t="str">
            <v>NY</v>
          </cell>
          <cell r="LA36" t="str">
            <v>Lincoln County</v>
          </cell>
        </row>
        <row r="37">
          <cell r="KY37" t="str">
            <v>OH</v>
          </cell>
          <cell r="LA37" t="str">
            <v>Manitowoc County</v>
          </cell>
        </row>
        <row r="38">
          <cell r="KY38" t="str">
            <v>OK</v>
          </cell>
          <cell r="LA38" t="str">
            <v>Marathon County</v>
          </cell>
        </row>
        <row r="39">
          <cell r="KY39" t="str">
            <v>OR</v>
          </cell>
          <cell r="LA39" t="str">
            <v>Marinette County</v>
          </cell>
        </row>
        <row r="40">
          <cell r="KY40" t="str">
            <v>PA</v>
          </cell>
          <cell r="LA40" t="str">
            <v>Marquette County</v>
          </cell>
        </row>
        <row r="41">
          <cell r="KY41" t="str">
            <v>RI</v>
          </cell>
          <cell r="LA41" t="str">
            <v>Menominee County</v>
          </cell>
        </row>
        <row r="42">
          <cell r="KY42" t="str">
            <v>SC</v>
          </cell>
          <cell r="LA42" t="str">
            <v>Milwaukee County</v>
          </cell>
        </row>
        <row r="43">
          <cell r="KY43" t="str">
            <v>SD</v>
          </cell>
          <cell r="LA43" t="str">
            <v>Monroe County</v>
          </cell>
        </row>
        <row r="44">
          <cell r="KY44" t="str">
            <v>TN</v>
          </cell>
          <cell r="LA44" t="str">
            <v>Oconto County</v>
          </cell>
        </row>
        <row r="45">
          <cell r="KY45" t="str">
            <v>TX</v>
          </cell>
          <cell r="LA45" t="str">
            <v>Oneida County</v>
          </cell>
        </row>
        <row r="46">
          <cell r="KY46" t="str">
            <v>UT</v>
          </cell>
          <cell r="LA46" t="str">
            <v>Outagamie County</v>
          </cell>
        </row>
        <row r="47">
          <cell r="KY47" t="str">
            <v>VA</v>
          </cell>
          <cell r="LA47" t="str">
            <v>Ozaukee County</v>
          </cell>
        </row>
        <row r="48">
          <cell r="KY48" t="str">
            <v>VT</v>
          </cell>
          <cell r="LA48" t="str">
            <v>Pepin County</v>
          </cell>
        </row>
        <row r="49">
          <cell r="KY49" t="str">
            <v>WA</v>
          </cell>
          <cell r="LA49" t="str">
            <v>Pierce County</v>
          </cell>
        </row>
        <row r="50">
          <cell r="KY50" t="str">
            <v>WI</v>
          </cell>
          <cell r="LA50" t="str">
            <v>Polk County</v>
          </cell>
        </row>
        <row r="51">
          <cell r="KY51" t="str">
            <v>WV</v>
          </cell>
          <cell r="LA51" t="str">
            <v>Portage County</v>
          </cell>
        </row>
        <row r="52">
          <cell r="KY52" t="str">
            <v>WY</v>
          </cell>
          <cell r="LA52" t="str">
            <v>Price County</v>
          </cell>
        </row>
        <row r="53">
          <cell r="LA53" t="str">
            <v>Racine County</v>
          </cell>
        </row>
        <row r="54">
          <cell r="LA54" t="str">
            <v>Richland County</v>
          </cell>
        </row>
        <row r="55">
          <cell r="LA55" t="str">
            <v>Rock County</v>
          </cell>
        </row>
        <row r="56">
          <cell r="LA56" t="str">
            <v>Rusk County</v>
          </cell>
        </row>
        <row r="57">
          <cell r="LA57" t="str">
            <v>Sauk County</v>
          </cell>
        </row>
        <row r="58">
          <cell r="LA58" t="str">
            <v>Sawyer County</v>
          </cell>
        </row>
        <row r="59">
          <cell r="LA59" t="str">
            <v>Shawano County</v>
          </cell>
        </row>
        <row r="60">
          <cell r="LA60" t="str">
            <v>Sheboygan County</v>
          </cell>
        </row>
        <row r="61">
          <cell r="LA61" t="str">
            <v>St. Croix County</v>
          </cell>
        </row>
        <row r="62">
          <cell r="LA62" t="str">
            <v>Taylor County</v>
          </cell>
        </row>
        <row r="63">
          <cell r="LA63" t="str">
            <v>Trempealeau County</v>
          </cell>
        </row>
        <row r="64">
          <cell r="LA64" t="str">
            <v>Vernon County</v>
          </cell>
        </row>
        <row r="65">
          <cell r="LA65" t="str">
            <v>Vilas County</v>
          </cell>
        </row>
        <row r="66">
          <cell r="LA66" t="str">
            <v>Walworth County</v>
          </cell>
        </row>
        <row r="67">
          <cell r="LA67" t="str">
            <v>Washburn County</v>
          </cell>
        </row>
        <row r="68">
          <cell r="LA68" t="str">
            <v>Washington County</v>
          </cell>
        </row>
        <row r="69">
          <cell r="LA69" t="str">
            <v>Waukesha County</v>
          </cell>
        </row>
        <row r="70">
          <cell r="LA70" t="str">
            <v>Waupaca County</v>
          </cell>
        </row>
        <row r="71">
          <cell r="LA71" t="str">
            <v>Waushara County</v>
          </cell>
        </row>
        <row r="72">
          <cell r="LA72" t="str">
            <v>Winnebago County</v>
          </cell>
        </row>
        <row r="73">
          <cell r="LA73" t="str">
            <v>Wood County</v>
          </cell>
        </row>
      </sheetData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7DAAB-F908-48AE-8EE4-2E2462663A07}">
  <dimension ref="A1:CZ853"/>
  <sheetViews>
    <sheetView tabSelected="1" topLeftCell="B1" zoomScaleNormal="100" zoomScaleSheetLayoutView="70" workbookViewId="0">
      <selection activeCell="J24" sqref="J24"/>
    </sheetView>
  </sheetViews>
  <sheetFormatPr defaultColWidth="8.85546875" defaultRowHeight="15" x14ac:dyDescent="0.25"/>
  <cols>
    <col min="1" max="1" width="69.5703125" hidden="1" customWidth="1"/>
    <col min="3" max="3" width="30.7109375" bestFit="1" customWidth="1"/>
    <col min="4" max="4" width="13.7109375" customWidth="1"/>
    <col min="5" max="5" width="17.7109375" bestFit="1" customWidth="1"/>
    <col min="6" max="6" width="13.42578125" customWidth="1"/>
    <col min="8" max="8" width="15.28515625" bestFit="1" customWidth="1"/>
    <col min="9" max="9" width="18.28515625" customWidth="1"/>
    <col min="10" max="10" width="15.85546875" bestFit="1" customWidth="1"/>
    <col min="11" max="11" width="18.7109375" customWidth="1"/>
    <col min="12" max="12" width="19.28515625" bestFit="1" customWidth="1"/>
    <col min="13" max="13" width="19.42578125" customWidth="1"/>
    <col min="14" max="14" width="23.85546875" bestFit="1" customWidth="1"/>
    <col min="16" max="16" width="8.85546875" style="34"/>
    <col min="17" max="21" width="8.85546875" style="32"/>
    <col min="22" max="25" width="8.85546875" style="34"/>
    <col min="26" max="28" width="8.85546875" style="32"/>
  </cols>
  <sheetData>
    <row r="1" spans="1:104" x14ac:dyDescent="0.25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3"/>
      <c r="Q1" s="3"/>
      <c r="R1" s="3"/>
      <c r="S1" s="3"/>
      <c r="T1" s="3"/>
      <c r="U1" s="3"/>
      <c r="V1" s="33"/>
      <c r="W1" s="33"/>
      <c r="X1" s="33"/>
      <c r="Y1" s="3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</row>
    <row r="2" spans="1:104" ht="28.5" x14ac:dyDescent="0.45">
      <c r="A2" s="1"/>
      <c r="B2" s="1"/>
      <c r="C2" s="4" t="s">
        <v>1</v>
      </c>
      <c r="D2" s="4"/>
      <c r="E2" s="1"/>
      <c r="F2" s="5" t="s">
        <v>34</v>
      </c>
      <c r="G2" s="1"/>
      <c r="H2" s="1"/>
      <c r="I2" s="1"/>
      <c r="J2" s="1"/>
      <c r="K2" s="1"/>
      <c r="L2" s="1"/>
      <c r="M2" s="1"/>
      <c r="N2" s="1"/>
      <c r="O2" s="1"/>
      <c r="P2" s="33"/>
      <c r="Q2" s="3"/>
      <c r="R2" s="3"/>
      <c r="S2" s="3"/>
      <c r="T2" s="3"/>
      <c r="U2" s="3"/>
      <c r="V2" s="33"/>
      <c r="W2" s="33"/>
      <c r="X2" s="33"/>
      <c r="Y2" s="3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</row>
    <row r="3" spans="1:104" ht="15.75" x14ac:dyDescent="0.25">
      <c r="A3" s="1"/>
      <c r="B3" s="1"/>
      <c r="C3" s="6" t="s">
        <v>2</v>
      </c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3"/>
      <c r="Q3" s="3"/>
      <c r="R3" s="3"/>
      <c r="S3" s="3"/>
      <c r="T3" s="3"/>
      <c r="U3" s="3"/>
      <c r="V3" s="33"/>
      <c r="W3" s="33"/>
      <c r="X3" s="33"/>
      <c r="Y3" s="3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4" ht="18.75" x14ac:dyDescent="0.3">
      <c r="A4" s="7" t="s">
        <v>3</v>
      </c>
      <c r="B4" s="8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3"/>
      <c r="Q4" s="3"/>
      <c r="R4" s="3"/>
      <c r="S4" s="3"/>
      <c r="T4" s="3"/>
      <c r="U4" s="3"/>
      <c r="V4" s="33"/>
      <c r="W4" s="33"/>
      <c r="X4" s="33"/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4" ht="15.75" x14ac:dyDescent="0.25">
      <c r="A5" s="11" t="e">
        <f>HYPERLINK("#WHEDA_Commercial_Loan", WHEDA_Commercial_Loan)</f>
        <v>#NAME?</v>
      </c>
      <c r="B5" s="12"/>
      <c r="C5" s="13" t="s">
        <v>35</v>
      </c>
      <c r="D5" s="14" t="str">
        <f>IF(ISBLANK(DateOfApplication),"",DateOfApplication)</f>
        <v/>
      </c>
      <c r="E5" s="15" t="s">
        <v>36</v>
      </c>
      <c r="F5" s="16" t="str">
        <f>IF(ISBLANK(WHEDA_Project_Number),"",WHEDA_Project_Number)</f>
        <v/>
      </c>
      <c r="G5" s="17"/>
      <c r="H5" s="18" t="s">
        <v>37</v>
      </c>
      <c r="I5" s="16" t="str">
        <f>IF(ISBLANK(Deal_Stage),"",Deal_Stage)</f>
        <v/>
      </c>
      <c r="J5" s="18" t="s">
        <v>38</v>
      </c>
      <c r="K5" s="16" t="str">
        <f>IF(ISBLANK(Deal_Status),"",Deal_Status)</f>
        <v/>
      </c>
      <c r="L5" s="18" t="s">
        <v>39</v>
      </c>
      <c r="M5" s="16" t="str">
        <f>IF(ISBLANK(Dev_Deal_Number),"",Dev_Deal_Number)</f>
        <v/>
      </c>
      <c r="N5" s="18" t="s">
        <v>41</v>
      </c>
      <c r="O5" s="16" t="str">
        <f>IF(ISBLANK(Dev_Deal_Status),"",Dev_Deal_Status)</f>
        <v/>
      </c>
      <c r="P5" s="33"/>
      <c r="Q5" s="3"/>
      <c r="R5" s="3"/>
      <c r="S5" s="3"/>
      <c r="T5" s="3"/>
      <c r="U5" s="3"/>
      <c r="V5" s="33"/>
      <c r="W5" s="33"/>
      <c r="X5" s="33"/>
      <c r="Y5" s="3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</row>
    <row r="6" spans="1:104" ht="18.75" x14ac:dyDescent="0.3">
      <c r="A6" s="11" t="e">
        <f>HYPERLINK("#Project_Name_and_Location", Project_Name_and_Location)</f>
        <v>#NAME?</v>
      </c>
      <c r="B6" s="19" t="s">
        <v>4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3"/>
      <c r="Q6" s="3"/>
      <c r="R6" s="3"/>
      <c r="S6" s="3"/>
      <c r="T6" s="3"/>
      <c r="U6" s="3"/>
      <c r="V6" s="33"/>
      <c r="W6" s="33"/>
      <c r="X6" s="33"/>
      <c r="Y6" s="3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</row>
    <row r="7" spans="1:104" ht="15.75" x14ac:dyDescent="0.25">
      <c r="A7" s="11" t="e">
        <f>HYPERLINK("#Project_Description", Project_Description)</f>
        <v>#NAME?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33"/>
      <c r="Q7" s="3"/>
      <c r="R7" s="3"/>
      <c r="S7" s="3"/>
      <c r="T7" s="3"/>
      <c r="U7" s="3"/>
      <c r="V7" s="33"/>
      <c r="W7" s="33"/>
      <c r="X7" s="33"/>
      <c r="Y7" s="3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</row>
    <row r="8" spans="1:104" ht="15.75" x14ac:dyDescent="0.25">
      <c r="A8" s="11" t="e">
        <f>HYPERLINK("#Applicant_Information", Applicant_Information)</f>
        <v>#NAME?</v>
      </c>
      <c r="B8" s="17"/>
      <c r="C8" s="17"/>
      <c r="D8" s="17" t="s">
        <v>5</v>
      </c>
      <c r="E8" s="17"/>
      <c r="F8" s="17"/>
      <c r="G8" s="17"/>
      <c r="H8" s="17"/>
      <c r="I8" s="20"/>
      <c r="J8" s="17"/>
      <c r="K8" s="17"/>
      <c r="L8" s="17"/>
      <c r="M8" s="17"/>
      <c r="N8" s="17"/>
      <c r="O8" s="17"/>
      <c r="P8" s="33"/>
      <c r="Q8" s="3" t="b">
        <f>I8="Yes"</f>
        <v>0</v>
      </c>
      <c r="R8" s="3"/>
      <c r="S8" s="3"/>
      <c r="T8" s="3"/>
      <c r="U8" s="3"/>
      <c r="V8" s="33"/>
      <c r="W8" s="33"/>
      <c r="X8" s="33"/>
      <c r="Y8" s="3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</row>
    <row r="9" spans="1:104" ht="15.75" x14ac:dyDescent="0.25">
      <c r="A9" s="11" t="e">
        <f>HYPERLINK("#Site_Description", Site_Description)</f>
        <v>#NAME?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33"/>
      <c r="Q9" s="3"/>
      <c r="R9" s="3"/>
      <c r="S9" s="3"/>
      <c r="T9" s="3"/>
      <c r="U9" s="3"/>
      <c r="V9" s="33"/>
      <c r="W9" s="33"/>
      <c r="X9" s="33"/>
      <c r="Y9" s="3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</row>
    <row r="10" spans="1:104" x14ac:dyDescent="0.25">
      <c r="A10" s="21" t="e">
        <f>HYPERLINK("#Site_Contol", Site_Contol)</f>
        <v>#NAME?</v>
      </c>
      <c r="B10" s="17"/>
      <c r="C10" s="17"/>
      <c r="D10" s="18" t="s">
        <v>6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33"/>
      <c r="Q10" s="3"/>
      <c r="R10" s="3"/>
      <c r="S10" s="3"/>
      <c r="T10" s="3"/>
      <c r="U10" s="3"/>
      <c r="V10" s="33"/>
      <c r="W10" s="33"/>
      <c r="X10" s="33"/>
      <c r="Y10" s="3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</row>
    <row r="11" spans="1:104" x14ac:dyDescent="0.25">
      <c r="A11" s="21" t="e">
        <f>HYPERLINK("#Zoning", Zoning)</f>
        <v>#NAME?</v>
      </c>
      <c r="B11" s="17"/>
      <c r="C11" s="17"/>
      <c r="D11" s="22" t="s">
        <v>7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33"/>
      <c r="Q11" s="3" t="b">
        <f>TRUE</f>
        <v>1</v>
      </c>
      <c r="R11" s="3"/>
      <c r="S11" s="3"/>
      <c r="T11" s="3"/>
      <c r="U11" s="3"/>
      <c r="V11" s="33"/>
      <c r="W11" s="33"/>
      <c r="X11" s="33"/>
      <c r="Y11" s="3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</row>
    <row r="12" spans="1:104" x14ac:dyDescent="0.25">
      <c r="A12" s="21" t="e">
        <f>HYPERLINK("#Ownership_Entity", Ownership_Entity)</f>
        <v>#NAME?</v>
      </c>
      <c r="B12" s="17"/>
      <c r="C12" s="17"/>
      <c r="D12" s="23" t="s">
        <v>8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33"/>
      <c r="Q12" s="3" t="b">
        <f>TRUE</f>
        <v>1</v>
      </c>
      <c r="R12" s="3"/>
      <c r="S12" s="3"/>
      <c r="T12" s="3"/>
      <c r="U12" s="3"/>
      <c r="V12" s="33"/>
      <c r="W12" s="33"/>
      <c r="X12" s="33"/>
      <c r="Y12" s="3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</row>
    <row r="13" spans="1:104" x14ac:dyDescent="0.25">
      <c r="A13" s="21" t="e">
        <f>HYPERLINK("#Project_Team", Project_Team)</f>
        <v>#NAME?</v>
      </c>
      <c r="B13" s="17"/>
      <c r="C13" s="17"/>
      <c r="D13" s="23" t="s">
        <v>9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33"/>
      <c r="Q13" s="3"/>
      <c r="R13" s="3"/>
      <c r="S13" s="3"/>
      <c r="T13" s="3"/>
      <c r="U13" s="3"/>
      <c r="V13" s="33"/>
      <c r="W13" s="33"/>
      <c r="X13" s="33"/>
      <c r="Y13" s="3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</row>
    <row r="14" spans="1:104" x14ac:dyDescent="0.25">
      <c r="A14" s="21" t="e">
        <f>HYPERLINK("#Project_and_Unit_Amenities", Project_and_Unit_Amenities)</f>
        <v>#NAME?</v>
      </c>
      <c r="B14" s="17"/>
      <c r="C14" s="17"/>
      <c r="D14" s="23" t="s">
        <v>10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33"/>
      <c r="Q14" s="3"/>
      <c r="R14" s="3"/>
      <c r="S14" s="3"/>
      <c r="T14" s="3"/>
      <c r="U14" s="3"/>
      <c r="V14" s="33"/>
      <c r="W14" s="33"/>
      <c r="X14" s="33"/>
      <c r="Y14" s="3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</row>
    <row r="15" spans="1:104" x14ac:dyDescent="0.25">
      <c r="A15" s="21" t="e">
        <f>HYPERLINK("#Unit_Mix", Unit_Mix)</f>
        <v>#NAME?</v>
      </c>
      <c r="B15" s="17"/>
      <c r="C15" s="17"/>
      <c r="D15" s="22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33"/>
      <c r="Q15" s="3"/>
      <c r="R15" s="3"/>
      <c r="S15" s="3"/>
      <c r="T15" s="3"/>
      <c r="U15" s="3"/>
      <c r="V15" s="33"/>
      <c r="W15" s="33"/>
      <c r="X15" s="33"/>
      <c r="Y15" s="3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</row>
    <row r="16" spans="1:104" x14ac:dyDescent="0.25">
      <c r="A16" s="21" t="e">
        <f>HYPERLINK("#Funding_Sources", Funding_Sources)</f>
        <v>#NAME?</v>
      </c>
      <c r="B16" s="17"/>
      <c r="C16" s="17"/>
      <c r="D16" s="22" t="s">
        <v>11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33"/>
      <c r="Q16" s="3"/>
      <c r="R16" s="3"/>
      <c r="S16" s="3"/>
      <c r="T16" s="3"/>
      <c r="U16" s="3"/>
      <c r="V16" s="33"/>
      <c r="W16" s="33"/>
      <c r="X16" s="33"/>
      <c r="Y16" s="3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</row>
    <row r="17" spans="1:104" x14ac:dyDescent="0.25">
      <c r="A17" s="21" t="e">
        <f>HYPERLINK("#Project_Costs_and_Credit_Calculation", Project_Costs_and_Credit_Calculation)</f>
        <v>#NAME?</v>
      </c>
      <c r="B17" s="17"/>
      <c r="C17" s="17"/>
      <c r="D17" s="23" t="s">
        <v>12</v>
      </c>
      <c r="E17" s="22"/>
      <c r="F17" s="22"/>
      <c r="G17" s="22"/>
      <c r="H17" s="22"/>
      <c r="I17" s="22"/>
      <c r="J17" s="22"/>
      <c r="K17" s="22"/>
      <c r="L17" s="22"/>
      <c r="M17" s="22"/>
      <c r="N17" s="17"/>
      <c r="O17" s="17"/>
      <c r="P17" s="33"/>
      <c r="Q17" s="3" t="b">
        <f>TRUE</f>
        <v>1</v>
      </c>
      <c r="R17" s="3"/>
      <c r="S17" s="3"/>
      <c r="T17" s="3"/>
      <c r="U17" s="3"/>
      <c r="V17" s="33"/>
      <c r="W17" s="33"/>
      <c r="X17" s="33"/>
      <c r="Y17" s="3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</row>
    <row r="18" spans="1:104" x14ac:dyDescent="0.25">
      <c r="A18" s="21" t="e">
        <f>HYPERLINK("#Projected_Operating_Costs", Projected_Operating_Costs)</f>
        <v>#NAME?</v>
      </c>
      <c r="B18" s="17"/>
      <c r="C18" s="17"/>
      <c r="D18" s="23" t="s">
        <v>13</v>
      </c>
      <c r="E18" s="22"/>
      <c r="F18" s="22"/>
      <c r="G18" s="22"/>
      <c r="H18" s="22"/>
      <c r="I18" s="22"/>
      <c r="J18" s="22"/>
      <c r="K18" s="22"/>
      <c r="L18" s="22"/>
      <c r="M18" s="22"/>
      <c r="N18" s="17"/>
      <c r="O18" s="17"/>
      <c r="P18" s="33"/>
      <c r="Q18" s="3" t="b">
        <f>TRUE</f>
        <v>1</v>
      </c>
      <c r="R18" s="3"/>
      <c r="S18" s="3"/>
      <c r="T18" s="3"/>
      <c r="U18" s="3"/>
      <c r="V18" s="33"/>
      <c r="W18" s="33"/>
      <c r="X18" s="33"/>
      <c r="Y18" s="3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</row>
    <row r="19" spans="1:104" x14ac:dyDescent="0.25">
      <c r="A19" s="21" t="e">
        <f>HYPERLINK("#Project_Cash_Flow", Project_Cash_Flow)</f>
        <v>#NAME?</v>
      </c>
      <c r="B19" s="17"/>
      <c r="C19" s="17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17"/>
      <c r="O19" s="17"/>
      <c r="P19" s="33"/>
      <c r="Q19" s="3"/>
      <c r="R19" s="3"/>
      <c r="S19" s="3"/>
      <c r="T19" s="3"/>
      <c r="U19" s="3"/>
      <c r="V19" s="33"/>
      <c r="W19" s="33"/>
      <c r="X19" s="33"/>
      <c r="Y19" s="3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</row>
    <row r="20" spans="1:104" x14ac:dyDescent="0.25">
      <c r="A20" s="21" t="e">
        <f>HYPERLINK("#Financial_Feasibility", Financial_Feasibility)</f>
        <v>#NAME?</v>
      </c>
      <c r="B20" s="17"/>
      <c r="C20" s="17"/>
      <c r="D20" s="22" t="s">
        <v>14</v>
      </c>
      <c r="E20" s="22"/>
      <c r="F20" s="22"/>
      <c r="G20" s="22"/>
      <c r="H20" s="22"/>
      <c r="I20" s="22"/>
      <c r="J20" s="22"/>
      <c r="K20" s="22"/>
      <c r="L20" s="22"/>
      <c r="M20" s="22"/>
      <c r="N20" s="17"/>
      <c r="O20" s="17"/>
      <c r="P20" s="33"/>
      <c r="Q20" s="3" t="b">
        <f>TRUE</f>
        <v>1</v>
      </c>
      <c r="R20" s="3"/>
      <c r="S20" s="3"/>
      <c r="T20" s="3"/>
      <c r="U20" s="3"/>
      <c r="V20" s="33"/>
      <c r="W20" s="33"/>
      <c r="X20" s="33"/>
      <c r="Y20" s="3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</row>
    <row r="21" spans="1:104" x14ac:dyDescent="0.25">
      <c r="A21" s="21" t="e">
        <f>HYPERLINK("#Replacement_Reserves", Replacement_Reserves)</f>
        <v>#NAME?</v>
      </c>
      <c r="B21" s="17"/>
      <c r="C21" s="17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17"/>
      <c r="O21" s="17"/>
      <c r="P21" s="33"/>
      <c r="Q21" s="3"/>
      <c r="R21" s="3"/>
      <c r="S21" s="3"/>
      <c r="T21" s="3"/>
      <c r="U21" s="3"/>
      <c r="V21" s="33"/>
      <c r="W21" s="33"/>
      <c r="X21" s="33"/>
      <c r="Y21" s="3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</row>
    <row r="22" spans="1:104" x14ac:dyDescent="0.25">
      <c r="A22" s="21" t="e">
        <f>HYPERLINK("#Construction_Draw_Schedule", Construction_Draw_Schedule)</f>
        <v>#NAME?</v>
      </c>
      <c r="B22" s="17"/>
      <c r="C22" s="17"/>
      <c r="D22" s="23" t="s">
        <v>15</v>
      </c>
      <c r="E22" s="22"/>
      <c r="F22" s="22"/>
      <c r="G22" s="22"/>
      <c r="H22" s="22"/>
      <c r="I22" s="22"/>
      <c r="J22" s="22"/>
      <c r="K22" s="22"/>
      <c r="L22" s="22"/>
      <c r="M22" s="22"/>
      <c r="N22" s="17"/>
      <c r="O22" s="17"/>
      <c r="P22" s="33"/>
      <c r="Q22" s="3"/>
      <c r="R22" s="3"/>
      <c r="S22" s="3"/>
      <c r="T22" s="3"/>
      <c r="U22" s="3"/>
      <c r="V22" s="33"/>
      <c r="W22" s="33"/>
      <c r="X22" s="33"/>
      <c r="Y22" s="3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</row>
    <row r="23" spans="1:104" x14ac:dyDescent="0.25">
      <c r="A23" s="21" t="e">
        <f>HYPERLINK("#Instructions_Scoring_Summary", Instructions_Scoring_Summary)</f>
        <v>#NAME?</v>
      </c>
      <c r="B23" s="17"/>
      <c r="C23" s="17"/>
      <c r="D23" s="22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33"/>
      <c r="Q23" s="3">
        <f>J24</f>
        <v>0</v>
      </c>
      <c r="R23" s="3" t="s">
        <v>16</v>
      </c>
      <c r="S23" s="3"/>
      <c r="T23" s="3"/>
      <c r="U23" s="3"/>
      <c r="V23" s="33"/>
      <c r="W23" s="33"/>
      <c r="X23" s="33"/>
      <c r="Y23" s="3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</row>
    <row r="24" spans="1:104" x14ac:dyDescent="0.25">
      <c r="A24" s="21" t="e">
        <f>HYPERLINK("#Lower_Income_Areas", Lower_Income_Areas)</f>
        <v>#NAME?</v>
      </c>
      <c r="B24" s="17"/>
      <c r="C24" s="17"/>
      <c r="D24" s="22" t="s">
        <v>17</v>
      </c>
      <c r="E24" s="17"/>
      <c r="F24" s="17"/>
      <c r="G24" s="17"/>
      <c r="H24" s="17"/>
      <c r="I24" s="17"/>
      <c r="J24" s="36"/>
      <c r="K24" s="17"/>
      <c r="L24" s="17"/>
      <c r="M24" s="17"/>
      <c r="N24" s="17"/>
      <c r="O24" s="17"/>
      <c r="P24" s="33"/>
      <c r="Q24" s="3">
        <f>J25</f>
        <v>0</v>
      </c>
      <c r="R24" s="3" t="s">
        <v>18</v>
      </c>
      <c r="S24" s="3"/>
      <c r="T24" s="3"/>
      <c r="U24" s="3"/>
      <c r="V24" s="33"/>
      <c r="W24" s="33"/>
      <c r="X24" s="33"/>
      <c r="Y24" s="3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</row>
    <row r="25" spans="1:104" x14ac:dyDescent="0.25">
      <c r="A25" s="21" t="e">
        <f>HYPERLINK("#Energy_Efficiency_and_Sustainablilty", Energy_Efficiency_and_Sustainablilty)</f>
        <v>#NAME?</v>
      </c>
      <c r="B25" s="17"/>
      <c r="C25" s="17"/>
      <c r="D25" s="22" t="s">
        <v>19</v>
      </c>
      <c r="E25" s="17"/>
      <c r="F25" s="17"/>
      <c r="G25" s="17"/>
      <c r="H25" s="17"/>
      <c r="I25" s="17"/>
      <c r="J25" s="37"/>
      <c r="K25" s="24">
        <f>Q25</f>
        <v>0</v>
      </c>
      <c r="L25" s="17"/>
      <c r="M25" s="17"/>
      <c r="N25" s="17"/>
      <c r="O25" s="17"/>
      <c r="P25" s="33"/>
      <c r="Q25" s="3">
        <f>IF(Q24=0, 0, ROUNDDOWN(Q23/Q24, 2))</f>
        <v>0</v>
      </c>
      <c r="R25" s="3"/>
      <c r="S25" s="3"/>
      <c r="T25" s="3"/>
      <c r="U25" s="3"/>
      <c r="V25" s="33"/>
      <c r="W25" s="33"/>
      <c r="X25" s="33"/>
      <c r="Y25" s="3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</row>
    <row r="26" spans="1:104" x14ac:dyDescent="0.25">
      <c r="A26" s="21" t="e">
        <f>HYPERLINK("#Mixed_Income_Incentive", Mixed_Income_Incentive)</f>
        <v>#NAME?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33"/>
      <c r="Q26" s="3"/>
      <c r="R26" s="3"/>
      <c r="S26" s="3"/>
      <c r="T26" s="3"/>
      <c r="U26" s="3"/>
      <c r="V26" s="33"/>
      <c r="W26" s="33"/>
      <c r="X26" s="33"/>
      <c r="Y26" s="3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</row>
    <row r="27" spans="1:104" x14ac:dyDescent="0.25">
      <c r="A27" s="21" t="e">
        <f>HYPERLINK("#Serves_Large_Families", Serves_Large_Families)</f>
        <v>#NAME?</v>
      </c>
      <c r="B27" s="17"/>
      <c r="C27" s="17"/>
      <c r="D27" s="25" t="s">
        <v>20</v>
      </c>
      <c r="E27" s="25" t="s">
        <v>21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33"/>
      <c r="Q27" s="3">
        <f>IF(K25&lt; 5%, 0, 0)</f>
        <v>0</v>
      </c>
      <c r="R27" s="3"/>
      <c r="S27" s="3"/>
      <c r="T27" s="3"/>
      <c r="U27" s="3"/>
      <c r="V27" s="33"/>
      <c r="W27" s="33"/>
      <c r="X27" s="33"/>
      <c r="Y27" s="3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</row>
    <row r="28" spans="1:104" x14ac:dyDescent="0.25">
      <c r="A28" s="21" t="e">
        <f>HYPERLINK("#Serves_Lowest_Income_Residents", Serves_Lowest_Income_Residents)</f>
        <v>#NAME?</v>
      </c>
      <c r="B28" s="17"/>
      <c r="C28" s="17"/>
      <c r="D28" s="25" t="s">
        <v>22</v>
      </c>
      <c r="E28" s="26">
        <v>1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33"/>
      <c r="Q28" s="3">
        <f>IF(AND(K25&gt;=5%, K25&lt;11%), 1, 0)</f>
        <v>0</v>
      </c>
      <c r="R28" s="3"/>
      <c r="S28" s="3"/>
      <c r="T28" s="3"/>
      <c r="U28" s="3"/>
      <c r="V28" s="33"/>
      <c r="W28" s="33"/>
      <c r="X28" s="33"/>
      <c r="Y28" s="3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</row>
    <row r="29" spans="1:104" x14ac:dyDescent="0.25">
      <c r="A29" s="21" t="e">
        <f>HYPERLINK("#Supportive_Housing_Header", Supportive_Housing_Header)</f>
        <v>#NAME?</v>
      </c>
      <c r="B29" s="17"/>
      <c r="C29" s="17"/>
      <c r="D29" s="25" t="s">
        <v>23</v>
      </c>
      <c r="E29" s="26">
        <v>3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33"/>
      <c r="Q29" s="3">
        <f>IF(AND(K25&gt;=11%, K25&lt;16%), 3, 0)</f>
        <v>0</v>
      </c>
      <c r="R29" s="3"/>
      <c r="S29" s="3"/>
      <c r="T29" s="3"/>
      <c r="U29" s="3"/>
      <c r="V29" s="33"/>
      <c r="W29" s="33"/>
      <c r="X29" s="33"/>
      <c r="Y29" s="3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</row>
    <row r="30" spans="1:104" x14ac:dyDescent="0.25">
      <c r="A30" s="21" t="e">
        <f>HYPERLINK("#Veterans_Housing", Veterans_Housing)</f>
        <v>#NAME?</v>
      </c>
      <c r="B30" s="17"/>
      <c r="C30" s="17"/>
      <c r="D30" s="25" t="s">
        <v>24</v>
      </c>
      <c r="E30" s="26">
        <v>5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33"/>
      <c r="Q30" s="3">
        <f>IF(K25&gt;=16%, 5, 0)</f>
        <v>0</v>
      </c>
      <c r="R30" s="3"/>
      <c r="S30" s="3"/>
      <c r="T30" s="3"/>
      <c r="U30" s="3"/>
      <c r="V30" s="33"/>
      <c r="W30" s="33"/>
      <c r="X30" s="33"/>
      <c r="Y30" s="3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</row>
    <row r="31" spans="1:104" x14ac:dyDescent="0.25">
      <c r="A31" s="21" t="e">
        <f>HYPERLINK("#Rehab_Neighborhood_Stabilization", Rehab_Neighborhood_Stabilization)</f>
        <v>#NAME?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33"/>
      <c r="Q31" s="3">
        <f>SUM(Q27:Q30)</f>
        <v>0</v>
      </c>
      <c r="R31" s="3"/>
      <c r="S31" s="3"/>
      <c r="T31" s="3"/>
      <c r="U31" s="3"/>
      <c r="V31" s="33"/>
      <c r="W31" s="33"/>
      <c r="X31" s="33"/>
      <c r="Y31" s="3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</row>
    <row r="32" spans="1:104" x14ac:dyDescent="0.25">
      <c r="A32" s="21" t="e">
        <f>HYPERLINK("#Universal_Design", Universal_Design)</f>
        <v>#NAME?</v>
      </c>
      <c r="B32" s="17"/>
      <c r="C32" s="17"/>
      <c r="D32" s="18"/>
      <c r="E32" s="18" t="s">
        <v>25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33"/>
      <c r="Q32" s="3">
        <f>IF(Q31&gt;5, 5, Q31)</f>
        <v>0</v>
      </c>
      <c r="R32" s="3"/>
      <c r="S32" s="3"/>
      <c r="T32" s="3"/>
      <c r="U32" s="3"/>
      <c r="V32" s="33"/>
      <c r="W32" s="33"/>
      <c r="X32" s="33"/>
      <c r="Y32" s="3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</row>
    <row r="33" spans="1:104" x14ac:dyDescent="0.25">
      <c r="A33" s="21" t="e">
        <f>HYPERLINK("#Financial_Leverage", Financial_Leverage)</f>
        <v>#NAME?</v>
      </c>
      <c r="B33" s="17"/>
      <c r="C33" s="17"/>
      <c r="D33" s="18" t="s">
        <v>26</v>
      </c>
      <c r="E33" s="27">
        <f>Q33</f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33"/>
      <c r="Q33" s="3">
        <f>IF(AND(Q8,Q11,Q12,Q17,Q18,Q20), Q32, 0)</f>
        <v>0</v>
      </c>
      <c r="R33" s="3"/>
      <c r="S33" s="3"/>
      <c r="T33" s="3"/>
      <c r="U33" s="3"/>
      <c r="V33" s="33"/>
      <c r="W33" s="33"/>
      <c r="X33" s="33"/>
      <c r="Y33" s="3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</row>
    <row r="34" spans="1:104" x14ac:dyDescent="0.25">
      <c r="A34" s="21" t="e">
        <f>HYPERLINK("#Eventual_Tenant_Ownership", Eventual_Tenant_Ownership)</f>
        <v>#NAME?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33"/>
      <c r="Q34" s="3"/>
      <c r="R34" s="3"/>
      <c r="S34" s="3"/>
      <c r="T34" s="3"/>
      <c r="U34" s="3"/>
      <c r="V34" s="33"/>
      <c r="W34" s="33"/>
      <c r="X34" s="33"/>
      <c r="Y34" s="3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</row>
    <row r="35" spans="1:104" x14ac:dyDescent="0.25">
      <c r="A35" s="21" t="e">
        <f>HYPERLINK("#Development_Team", Development_Team)</f>
        <v>#NAME?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3"/>
      <c r="Q35" s="3"/>
      <c r="R35" s="3"/>
      <c r="S35" s="3"/>
      <c r="T35" s="3"/>
      <c r="U35" s="3"/>
      <c r="V35" s="33"/>
      <c r="W35" s="33"/>
      <c r="X35" s="33"/>
      <c r="Y35" s="3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</row>
    <row r="36" spans="1:104" ht="18.75" x14ac:dyDescent="0.3">
      <c r="A36" s="21" t="e">
        <f>HYPERLINK("#Area_of_Economic_Opportunity", Area_of_Economic_Opportunity)</f>
        <v>#NAME?</v>
      </c>
      <c r="B36" s="1"/>
      <c r="C36" s="19" t="s">
        <v>27</v>
      </c>
      <c r="D36" s="2"/>
      <c r="E36" s="1"/>
      <c r="F36" s="28"/>
      <c r="G36" s="28"/>
      <c r="H36" s="28"/>
      <c r="I36" s="1"/>
      <c r="J36" s="1"/>
      <c r="K36" s="1"/>
      <c r="L36" s="1"/>
      <c r="M36" s="1"/>
      <c r="N36" s="1"/>
      <c r="O36" s="1"/>
      <c r="P36" s="33"/>
      <c r="Q36" s="3"/>
      <c r="R36" s="3"/>
      <c r="S36" s="3"/>
      <c r="T36" s="3"/>
      <c r="U36" s="3"/>
      <c r="V36" s="33"/>
      <c r="W36" s="33"/>
      <c r="X36" s="33"/>
      <c r="Y36" s="3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</row>
    <row r="37" spans="1:104" x14ac:dyDescent="0.25">
      <c r="A37" s="21" t="e">
        <f>HYPERLINK("#Rural_Areas_without_Recent_Housing_Tax_Credit_Awards", Rural_Areas_without_Recent_Housing_Tax_Credit_Awards)</f>
        <v>#NAME?</v>
      </c>
      <c r="B37" s="17"/>
      <c r="C37" s="17"/>
      <c r="D37" s="18" t="s">
        <v>28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33"/>
      <c r="Q37" s="3"/>
      <c r="R37" s="3"/>
      <c r="S37" s="3"/>
      <c r="T37" s="3"/>
      <c r="U37" s="3"/>
      <c r="V37" s="33"/>
      <c r="W37" s="33"/>
      <c r="X37" s="33"/>
      <c r="Y37" s="3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</row>
    <row r="38" spans="1:104" x14ac:dyDescent="0.25">
      <c r="A38" s="21" t="e">
        <f>HYPERLINK("#Workforce_Housing_Communities", Workforce_Housing_Communities)</f>
        <v>#NAME?</v>
      </c>
      <c r="B38" s="17"/>
      <c r="C38" s="17"/>
      <c r="D38" s="39"/>
      <c r="E38" s="39"/>
      <c r="F38" s="39"/>
      <c r="G38" s="39"/>
      <c r="H38" s="39"/>
      <c r="I38" s="17"/>
      <c r="J38" s="17"/>
      <c r="K38" s="17"/>
      <c r="L38" s="17"/>
      <c r="M38" s="17"/>
      <c r="N38" s="17"/>
      <c r="O38" s="17"/>
      <c r="P38" s="33"/>
      <c r="Q38" s="3"/>
      <c r="R38" s="3"/>
      <c r="S38" s="3"/>
      <c r="T38" s="3"/>
      <c r="U38" s="3"/>
      <c r="V38" s="33"/>
      <c r="W38" s="33"/>
      <c r="X38" s="33"/>
      <c r="Y38" s="3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</row>
    <row r="39" spans="1:104" x14ac:dyDescent="0.25">
      <c r="A39" s="21" t="e">
        <f>HYPERLINK("#Community_Service_Facilities", Community_Service_Facilities)</f>
        <v>#NAME?</v>
      </c>
      <c r="B39" s="17"/>
      <c r="C39" s="17"/>
      <c r="D39" s="39"/>
      <c r="E39" s="39"/>
      <c r="F39" s="39"/>
      <c r="G39" s="39"/>
      <c r="H39" s="39"/>
      <c r="I39" s="17"/>
      <c r="J39" s="17"/>
      <c r="K39" s="17"/>
      <c r="L39" s="17"/>
      <c r="M39" s="17"/>
      <c r="N39" s="17"/>
      <c r="O39" s="17"/>
      <c r="P39" s="33"/>
      <c r="Q39" s="3"/>
      <c r="R39" s="3"/>
      <c r="S39" s="3"/>
      <c r="T39" s="3"/>
      <c r="U39" s="3"/>
      <c r="V39" s="33"/>
      <c r="W39" s="33"/>
      <c r="X39" s="33"/>
      <c r="Y39" s="3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</row>
    <row r="40" spans="1:104" x14ac:dyDescent="0.25">
      <c r="A40" s="21" t="e">
        <f>HYPERLINK("#Application_Threshold", Application_Threshold)</f>
        <v>#NAME?</v>
      </c>
      <c r="B40" s="17"/>
      <c r="C40" s="17"/>
      <c r="D40" s="39"/>
      <c r="E40" s="39"/>
      <c r="F40" s="39"/>
      <c r="G40" s="39"/>
      <c r="H40" s="39"/>
      <c r="I40" s="17"/>
      <c r="J40" s="17"/>
      <c r="K40" s="17"/>
      <c r="L40" s="17"/>
      <c r="M40" s="17"/>
      <c r="N40" s="17"/>
      <c r="O40" s="17"/>
      <c r="P40" s="33"/>
      <c r="Q40" s="3"/>
      <c r="R40" s="3"/>
      <c r="S40" s="3"/>
      <c r="T40" s="3"/>
      <c r="U40" s="3"/>
      <c r="V40" s="33"/>
      <c r="W40" s="33"/>
      <c r="X40" s="33"/>
      <c r="Y40" s="3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</row>
    <row r="41" spans="1:104" x14ac:dyDescent="0.25">
      <c r="A41" s="21" t="e">
        <f>HYPERLINK("#Self_Scoring", Self_Scoring)</f>
        <v>#NAME?</v>
      </c>
      <c r="B41" s="17"/>
      <c r="C41" s="17"/>
      <c r="D41" s="39"/>
      <c r="E41" s="39"/>
      <c r="F41" s="39"/>
      <c r="G41" s="39"/>
      <c r="H41" s="39"/>
      <c r="I41" s="17"/>
      <c r="J41" s="17"/>
      <c r="K41" s="17"/>
      <c r="L41" s="17"/>
      <c r="M41" s="17"/>
      <c r="N41" s="17"/>
      <c r="O41" s="17"/>
      <c r="P41" s="33"/>
      <c r="Q41" s="3"/>
      <c r="R41" s="3"/>
      <c r="S41" s="3"/>
      <c r="T41" s="3"/>
      <c r="U41" s="3"/>
      <c r="V41" s="33"/>
      <c r="W41" s="33"/>
      <c r="X41" s="33"/>
      <c r="Y41" s="3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</row>
    <row r="42" spans="1:104" x14ac:dyDescent="0.25">
      <c r="A42" s="21" t="e">
        <f>HYPERLINK("#WHEDA_Loan_Signature_Page", WHEDA_Loan_Signature_Page)</f>
        <v>#NAME?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33"/>
      <c r="Q42" s="3"/>
      <c r="R42" s="3"/>
      <c r="S42" s="3"/>
      <c r="T42" s="3"/>
      <c r="U42" s="3"/>
      <c r="V42" s="33"/>
      <c r="W42" s="33"/>
      <c r="X42" s="33"/>
      <c r="Y42" s="3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</row>
    <row r="43" spans="1:104" ht="15.75" x14ac:dyDescent="0.25">
      <c r="A43" s="21" t="e">
        <f>HYPERLINK("#Tax_Credit_Signature_Page", Tax_Credit_Signature_Page)</f>
        <v>#NAME?</v>
      </c>
      <c r="B43" s="1"/>
      <c r="C43" s="1"/>
      <c r="D43" s="1"/>
      <c r="E43" s="1"/>
      <c r="F43" s="29"/>
      <c r="G43" s="1"/>
      <c r="H43" s="1"/>
      <c r="I43" s="1"/>
      <c r="J43" s="1"/>
      <c r="K43" s="1"/>
      <c r="L43" s="1"/>
      <c r="M43" s="1"/>
      <c r="N43" s="1"/>
      <c r="O43" s="1"/>
      <c r="P43" s="33"/>
      <c r="Q43" s="3"/>
      <c r="R43" s="3"/>
      <c r="S43" s="3"/>
      <c r="T43" s="3"/>
      <c r="U43" s="3"/>
      <c r="V43" s="33"/>
      <c r="W43" s="33"/>
      <c r="X43" s="33"/>
      <c r="Y43" s="3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</row>
    <row r="44" spans="1:104" x14ac:dyDescent="0.25">
      <c r="B44" s="30"/>
      <c r="C44" s="31" t="s">
        <v>29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33"/>
      <c r="Q44" s="3"/>
      <c r="R44" s="3"/>
      <c r="S44" s="3"/>
      <c r="T44" s="3"/>
      <c r="U44" s="3"/>
      <c r="V44" s="33"/>
      <c r="W44" s="33"/>
      <c r="X44" s="33"/>
      <c r="Y44" s="3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</row>
    <row r="45" spans="1:104" x14ac:dyDescent="0.25">
      <c r="B45" s="17"/>
      <c r="C45" s="17"/>
      <c r="D45" s="13" t="s">
        <v>30</v>
      </c>
      <c r="E45" s="40"/>
      <c r="F45" s="41"/>
      <c r="G45" s="41"/>
      <c r="H45" s="41"/>
      <c r="I45" s="41"/>
      <c r="J45" s="41"/>
      <c r="K45" s="41"/>
      <c r="L45" s="41"/>
      <c r="M45" s="41"/>
      <c r="N45" s="42"/>
      <c r="O45" s="17"/>
      <c r="P45" s="33"/>
      <c r="Q45" s="3"/>
      <c r="R45" s="3"/>
      <c r="S45" s="3"/>
      <c r="T45" s="3"/>
      <c r="U45" s="3"/>
      <c r="V45" s="33"/>
      <c r="W45" s="33"/>
      <c r="X45" s="33"/>
      <c r="Y45" s="3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</row>
    <row r="46" spans="1:104" x14ac:dyDescent="0.25">
      <c r="A46" s="1"/>
      <c r="B46" s="17"/>
      <c r="C46" s="43" t="s">
        <v>31</v>
      </c>
      <c r="D46" s="44"/>
      <c r="E46" s="40"/>
      <c r="F46" s="41"/>
      <c r="G46" s="41"/>
      <c r="H46" s="41"/>
      <c r="I46" s="41"/>
      <c r="J46" s="41"/>
      <c r="K46" s="41"/>
      <c r="L46" s="41"/>
      <c r="M46" s="41"/>
      <c r="N46" s="42"/>
      <c r="O46" s="17"/>
      <c r="P46" s="33"/>
      <c r="Q46" s="3"/>
      <c r="R46" s="3"/>
      <c r="S46" s="3"/>
      <c r="T46" s="3"/>
      <c r="U46" s="3"/>
      <c r="V46" s="33"/>
      <c r="W46" s="33"/>
      <c r="X46" s="33"/>
      <c r="Y46" s="3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</row>
    <row r="47" spans="1:104" x14ac:dyDescent="0.25">
      <c r="A47" s="1"/>
      <c r="B47" s="17"/>
      <c r="C47" s="17"/>
      <c r="D47" s="13" t="s">
        <v>32</v>
      </c>
      <c r="E47" s="40"/>
      <c r="F47" s="41"/>
      <c r="G47" s="41"/>
      <c r="H47" s="41"/>
      <c r="I47" s="41"/>
      <c r="J47" s="41"/>
      <c r="K47" s="41"/>
      <c r="L47" s="41"/>
      <c r="M47" s="41"/>
      <c r="N47" s="42"/>
      <c r="O47" s="17"/>
      <c r="P47" s="33"/>
      <c r="Q47" s="3"/>
      <c r="R47" s="3"/>
      <c r="S47" s="3"/>
      <c r="T47" s="3"/>
      <c r="U47" s="3"/>
      <c r="V47" s="33"/>
      <c r="W47" s="33"/>
      <c r="X47" s="33"/>
      <c r="Y47" s="3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</row>
    <row r="48" spans="1:104" ht="18.75" x14ac:dyDescent="0.3">
      <c r="A48" s="1"/>
      <c r="B48" s="1"/>
      <c r="C48" s="19" t="s">
        <v>33</v>
      </c>
      <c r="D48" s="1"/>
      <c r="E48" s="1"/>
      <c r="F48" s="28"/>
      <c r="G48" s="28"/>
      <c r="H48" s="28"/>
      <c r="I48" s="1"/>
      <c r="J48" s="1"/>
      <c r="K48" s="1"/>
      <c r="L48" s="1"/>
      <c r="M48" s="1"/>
      <c r="N48" s="1"/>
      <c r="O48" s="1"/>
      <c r="P48" s="33"/>
      <c r="Q48" s="3"/>
      <c r="R48" s="3"/>
      <c r="S48" s="3"/>
      <c r="T48" s="3"/>
      <c r="U48" s="3"/>
      <c r="V48" s="33"/>
      <c r="W48" s="33"/>
      <c r="X48" s="33"/>
      <c r="Y48" s="3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</row>
    <row r="49" spans="1:104" x14ac:dyDescent="0.25">
      <c r="A49" s="1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33"/>
      <c r="Q49" s="3"/>
      <c r="R49" s="3"/>
      <c r="S49" s="3"/>
      <c r="T49" s="3"/>
      <c r="U49" s="3"/>
      <c r="V49" s="33"/>
      <c r="W49" s="33"/>
      <c r="X49" s="33"/>
      <c r="Y49" s="3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</row>
    <row r="50" spans="1:104" x14ac:dyDescent="0.25">
      <c r="A50" s="1"/>
      <c r="B50" s="17"/>
      <c r="C50" s="17"/>
      <c r="D50" s="38"/>
      <c r="E50" s="38"/>
      <c r="F50" s="38"/>
      <c r="G50" s="38"/>
      <c r="H50" s="38"/>
      <c r="I50" s="17"/>
      <c r="J50" s="17"/>
      <c r="K50" s="17"/>
      <c r="L50" s="17"/>
      <c r="M50" s="17"/>
      <c r="N50" s="17"/>
      <c r="O50" s="17"/>
      <c r="P50" s="33"/>
      <c r="Q50" s="3"/>
      <c r="R50" s="3"/>
      <c r="S50" s="3"/>
      <c r="T50" s="3"/>
      <c r="U50" s="3"/>
      <c r="V50" s="33"/>
      <c r="W50" s="33"/>
      <c r="X50" s="33"/>
      <c r="Y50" s="3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</row>
    <row r="51" spans="1:104" x14ac:dyDescent="0.25">
      <c r="A51" s="1"/>
      <c r="B51" s="17"/>
      <c r="C51" s="17"/>
      <c r="D51" s="38"/>
      <c r="E51" s="38"/>
      <c r="F51" s="38"/>
      <c r="G51" s="38"/>
      <c r="H51" s="38"/>
      <c r="I51" s="17"/>
      <c r="J51" s="17"/>
      <c r="K51" s="17"/>
      <c r="L51" s="17"/>
      <c r="M51" s="17"/>
      <c r="N51" s="17"/>
      <c r="O51" s="17"/>
      <c r="P51" s="33"/>
      <c r="Q51" s="3"/>
      <c r="R51" s="3"/>
      <c r="S51" s="3"/>
      <c r="T51" s="3"/>
      <c r="U51" s="3"/>
      <c r="V51" s="33"/>
      <c r="W51" s="33"/>
      <c r="X51" s="33"/>
      <c r="Y51" s="3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</row>
    <row r="52" spans="1:104" x14ac:dyDescent="0.25">
      <c r="A52" s="1"/>
      <c r="B52" s="17"/>
      <c r="C52" s="17"/>
      <c r="D52" s="38"/>
      <c r="E52" s="38"/>
      <c r="F52" s="38"/>
      <c r="G52" s="38"/>
      <c r="H52" s="38"/>
      <c r="I52" s="17"/>
      <c r="J52" s="17"/>
      <c r="K52" s="17"/>
      <c r="L52" s="17"/>
      <c r="M52" s="17"/>
      <c r="N52" s="17"/>
      <c r="O52" s="17"/>
      <c r="P52" s="33"/>
      <c r="Q52" s="3"/>
      <c r="R52" s="3"/>
      <c r="S52" s="3"/>
      <c r="T52" s="3"/>
      <c r="U52" s="3"/>
      <c r="V52" s="33"/>
      <c r="W52" s="33"/>
      <c r="X52" s="33"/>
      <c r="Y52" s="3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</row>
    <row r="53" spans="1:104" x14ac:dyDescent="0.25">
      <c r="A53" s="1"/>
      <c r="B53" s="17"/>
      <c r="C53" s="17"/>
      <c r="D53" s="38"/>
      <c r="E53" s="38"/>
      <c r="F53" s="38"/>
      <c r="G53" s="38"/>
      <c r="H53" s="38"/>
      <c r="I53" s="17"/>
      <c r="J53" s="17"/>
      <c r="K53" s="17"/>
      <c r="L53" s="17"/>
      <c r="M53" s="17"/>
      <c r="N53" s="17"/>
      <c r="O53" s="17"/>
      <c r="P53" s="33"/>
      <c r="Q53" s="3"/>
      <c r="R53" s="3"/>
      <c r="S53" s="3"/>
      <c r="T53" s="3"/>
      <c r="U53" s="3"/>
      <c r="V53" s="33"/>
      <c r="W53" s="33"/>
      <c r="X53" s="33"/>
      <c r="Y53" s="3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</row>
    <row r="54" spans="1:104" x14ac:dyDescent="0.25">
      <c r="A54" s="1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33"/>
      <c r="Q54" s="3"/>
      <c r="R54" s="3"/>
      <c r="S54" s="3"/>
      <c r="T54" s="3"/>
      <c r="U54" s="3"/>
      <c r="V54" s="33"/>
      <c r="W54" s="33"/>
      <c r="X54" s="33"/>
      <c r="Y54" s="3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</row>
    <row r="55" spans="1:10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33"/>
      <c r="Q55" s="3"/>
      <c r="R55" s="3"/>
      <c r="S55" s="3"/>
      <c r="T55" s="3"/>
      <c r="U55" s="3"/>
      <c r="V55" s="33"/>
      <c r="W55" s="33"/>
      <c r="X55" s="33"/>
      <c r="Y55" s="3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</row>
    <row r="56" spans="1:10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3"/>
      <c r="Q56" s="3"/>
      <c r="R56" s="3"/>
      <c r="S56" s="3"/>
      <c r="T56" s="3"/>
      <c r="U56" s="3"/>
      <c r="V56" s="33"/>
      <c r="W56" s="33"/>
      <c r="X56" s="33"/>
      <c r="Y56" s="3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</row>
    <row r="57" spans="1:10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33"/>
      <c r="Q57" s="3"/>
      <c r="R57" s="3"/>
      <c r="S57" s="3"/>
      <c r="T57" s="3"/>
      <c r="U57" s="3"/>
      <c r="V57" s="33"/>
      <c r="W57" s="33"/>
      <c r="X57" s="33"/>
      <c r="Y57" s="3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</row>
    <row r="58" spans="1:10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33"/>
      <c r="Q58" s="3"/>
      <c r="R58" s="3"/>
      <c r="S58" s="3"/>
      <c r="T58" s="3"/>
      <c r="U58" s="3"/>
      <c r="V58" s="33"/>
      <c r="W58" s="33"/>
      <c r="X58" s="33"/>
      <c r="Y58" s="3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</row>
    <row r="59" spans="1:10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3"/>
      <c r="Q59" s="3"/>
      <c r="R59" s="3"/>
      <c r="S59" s="3"/>
      <c r="T59" s="3"/>
      <c r="U59" s="3"/>
      <c r="V59" s="33"/>
      <c r="W59" s="33"/>
      <c r="X59" s="33"/>
      <c r="Y59" s="3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</row>
    <row r="60" spans="1:10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33"/>
      <c r="Q60" s="3"/>
      <c r="R60" s="3"/>
      <c r="S60" s="3"/>
      <c r="T60" s="3"/>
      <c r="U60" s="3"/>
      <c r="V60" s="33"/>
      <c r="W60" s="33"/>
      <c r="X60" s="33"/>
      <c r="Y60" s="3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</row>
    <row r="61" spans="1:10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33"/>
      <c r="Q61" s="3"/>
      <c r="R61" s="3"/>
      <c r="S61" s="3"/>
      <c r="T61" s="3"/>
      <c r="U61" s="3"/>
      <c r="V61" s="33"/>
      <c r="W61" s="33"/>
      <c r="X61" s="33"/>
      <c r="Y61" s="3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</row>
    <row r="62" spans="1:10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3"/>
      <c r="Q62" s="3"/>
      <c r="R62" s="3"/>
      <c r="S62" s="3"/>
      <c r="T62" s="3"/>
      <c r="U62" s="3"/>
      <c r="V62" s="33"/>
      <c r="W62" s="33"/>
      <c r="X62" s="33"/>
      <c r="Y62" s="3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</row>
    <row r="63" spans="1:10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33"/>
      <c r="Q63" s="3"/>
      <c r="R63" s="3"/>
      <c r="S63" s="3"/>
      <c r="T63" s="3"/>
      <c r="U63" s="3"/>
      <c r="V63" s="33"/>
      <c r="W63" s="33"/>
      <c r="X63" s="33"/>
      <c r="Y63" s="3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</row>
    <row r="64" spans="1:10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33"/>
      <c r="Q64" s="3"/>
      <c r="R64" s="3"/>
      <c r="S64" s="3"/>
      <c r="T64" s="3"/>
      <c r="U64" s="3"/>
      <c r="V64" s="33"/>
      <c r="W64" s="33"/>
      <c r="X64" s="33"/>
      <c r="Y64" s="3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</row>
    <row r="65" spans="1:10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33"/>
      <c r="Q65" s="3"/>
      <c r="R65" s="3"/>
      <c r="S65" s="3"/>
      <c r="T65" s="3"/>
      <c r="U65" s="3"/>
      <c r="V65" s="33"/>
      <c r="W65" s="33"/>
      <c r="X65" s="33"/>
      <c r="Y65" s="3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</row>
    <row r="66" spans="1:10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3"/>
      <c r="Q66" s="3"/>
      <c r="R66" s="3"/>
      <c r="S66" s="3"/>
      <c r="T66" s="3"/>
      <c r="U66" s="3"/>
      <c r="V66" s="33"/>
      <c r="W66" s="33"/>
      <c r="X66" s="33"/>
      <c r="Y66" s="3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</row>
    <row r="67" spans="1:10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33"/>
      <c r="Q67" s="3"/>
      <c r="R67" s="3"/>
      <c r="S67" s="3"/>
      <c r="T67" s="3"/>
      <c r="U67" s="3"/>
      <c r="V67" s="33"/>
      <c r="W67" s="33"/>
      <c r="X67" s="33"/>
      <c r="Y67" s="3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</row>
    <row r="68" spans="1:10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3"/>
      <c r="Q68" s="3"/>
      <c r="R68" s="3"/>
      <c r="S68" s="3"/>
      <c r="T68" s="3"/>
      <c r="U68" s="3"/>
      <c r="V68" s="33"/>
      <c r="W68" s="33"/>
      <c r="X68" s="33"/>
      <c r="Y68" s="3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</row>
    <row r="69" spans="1:10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3"/>
      <c r="Q69" s="3"/>
      <c r="R69" s="3"/>
      <c r="S69" s="3"/>
      <c r="T69" s="3"/>
      <c r="U69" s="3"/>
      <c r="V69" s="33"/>
      <c r="W69" s="33"/>
      <c r="X69" s="33"/>
      <c r="Y69" s="3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</row>
    <row r="70" spans="1:10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3"/>
      <c r="Q70" s="3"/>
      <c r="R70" s="3"/>
      <c r="S70" s="3"/>
      <c r="T70" s="3"/>
      <c r="U70" s="3"/>
      <c r="V70" s="33"/>
      <c r="W70" s="33"/>
      <c r="X70" s="33"/>
      <c r="Y70" s="3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</row>
    <row r="71" spans="1:10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33"/>
      <c r="Q71" s="3"/>
      <c r="R71" s="3"/>
      <c r="S71" s="3"/>
      <c r="T71" s="3"/>
      <c r="U71" s="3"/>
      <c r="V71" s="33"/>
      <c r="W71" s="33"/>
      <c r="X71" s="33"/>
      <c r="Y71" s="3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</row>
    <row r="72" spans="1:10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33"/>
      <c r="Q72" s="3"/>
      <c r="R72" s="3"/>
      <c r="S72" s="3"/>
      <c r="T72" s="3"/>
      <c r="U72" s="3"/>
      <c r="V72" s="33"/>
      <c r="W72" s="33"/>
      <c r="X72" s="33"/>
      <c r="Y72" s="3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</row>
    <row r="73" spans="1:10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33"/>
      <c r="Q73" s="3"/>
      <c r="R73" s="3"/>
      <c r="S73" s="3"/>
      <c r="T73" s="3"/>
      <c r="U73" s="3"/>
      <c r="V73" s="33"/>
      <c r="W73" s="33"/>
      <c r="X73" s="33"/>
      <c r="Y73" s="3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</row>
    <row r="74" spans="1:10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33"/>
      <c r="Q74" s="3"/>
      <c r="R74" s="3"/>
      <c r="S74" s="3"/>
      <c r="T74" s="3"/>
      <c r="U74" s="3"/>
      <c r="V74" s="33"/>
      <c r="W74" s="33"/>
      <c r="X74" s="33"/>
      <c r="Y74" s="3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</row>
    <row r="75" spans="1:10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33"/>
      <c r="Q75" s="3"/>
      <c r="R75" s="3"/>
      <c r="S75" s="3"/>
      <c r="T75" s="3"/>
      <c r="U75" s="3"/>
      <c r="V75" s="33"/>
      <c r="W75" s="33"/>
      <c r="X75" s="33"/>
      <c r="Y75" s="3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</row>
    <row r="76" spans="1:10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3"/>
      <c r="Q76" s="3"/>
      <c r="R76" s="3"/>
      <c r="S76" s="3"/>
      <c r="T76" s="3"/>
      <c r="U76" s="3"/>
      <c r="V76" s="33"/>
      <c r="W76" s="33"/>
      <c r="X76" s="33"/>
      <c r="Y76" s="3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</row>
    <row r="77" spans="1:10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33"/>
      <c r="Q77" s="3"/>
      <c r="R77" s="3"/>
      <c r="S77" s="3"/>
      <c r="T77" s="3"/>
      <c r="U77" s="3"/>
      <c r="V77" s="33"/>
      <c r="W77" s="33"/>
      <c r="X77" s="33"/>
      <c r="Y77" s="3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</row>
    <row r="78" spans="1:10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33"/>
      <c r="Q78" s="3"/>
      <c r="R78" s="3"/>
      <c r="S78" s="3"/>
      <c r="T78" s="3"/>
      <c r="U78" s="3"/>
      <c r="V78" s="33"/>
      <c r="W78" s="33"/>
      <c r="X78" s="33"/>
      <c r="Y78" s="3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</row>
    <row r="79" spans="1:10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33"/>
      <c r="Q79" s="3"/>
      <c r="R79" s="3"/>
      <c r="S79" s="3"/>
      <c r="T79" s="3"/>
      <c r="U79" s="3"/>
      <c r="V79" s="33"/>
      <c r="W79" s="33"/>
      <c r="X79" s="33"/>
      <c r="Y79" s="3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</row>
    <row r="80" spans="1:10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3"/>
      <c r="Q80" s="3"/>
      <c r="R80" s="3"/>
      <c r="S80" s="3"/>
      <c r="T80" s="3"/>
      <c r="U80" s="3"/>
      <c r="V80" s="33"/>
      <c r="W80" s="33"/>
      <c r="X80" s="33"/>
      <c r="Y80" s="3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</row>
    <row r="81" spans="1:10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33"/>
      <c r="Q81" s="3"/>
      <c r="R81" s="3"/>
      <c r="S81" s="3"/>
      <c r="T81" s="3"/>
      <c r="U81" s="3"/>
      <c r="V81" s="33"/>
      <c r="W81" s="33"/>
      <c r="X81" s="33"/>
      <c r="Y81" s="3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</row>
    <row r="82" spans="1:10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33"/>
      <c r="Q82" s="3"/>
      <c r="R82" s="3"/>
      <c r="S82" s="3"/>
      <c r="T82" s="3"/>
      <c r="U82" s="3"/>
      <c r="V82" s="33"/>
      <c r="W82" s="33"/>
      <c r="X82" s="33"/>
      <c r="Y82" s="3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</row>
    <row r="83" spans="1:10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33"/>
      <c r="Q83" s="3"/>
      <c r="R83" s="3"/>
      <c r="S83" s="3"/>
      <c r="T83" s="3"/>
      <c r="U83" s="3"/>
      <c r="V83" s="33"/>
      <c r="W83" s="33"/>
      <c r="X83" s="33"/>
      <c r="Y83" s="3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</row>
    <row r="84" spans="1:10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3"/>
      <c r="Q84" s="3"/>
      <c r="R84" s="3"/>
      <c r="S84" s="3"/>
      <c r="T84" s="3"/>
      <c r="U84" s="3"/>
      <c r="V84" s="33"/>
      <c r="W84" s="33"/>
      <c r="X84" s="33"/>
      <c r="Y84" s="3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</row>
    <row r="85" spans="1:10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33"/>
      <c r="Q85" s="3"/>
      <c r="R85" s="3"/>
      <c r="S85" s="3"/>
      <c r="T85" s="3"/>
      <c r="U85" s="3"/>
      <c r="V85" s="33"/>
      <c r="W85" s="33"/>
      <c r="X85" s="33"/>
      <c r="Y85" s="3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</row>
    <row r="86" spans="1:10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3"/>
      <c r="Q86" s="3"/>
      <c r="R86" s="3"/>
      <c r="S86" s="3"/>
      <c r="T86" s="3"/>
      <c r="U86" s="3"/>
      <c r="V86" s="33"/>
      <c r="W86" s="33"/>
      <c r="X86" s="33"/>
      <c r="Y86" s="3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</row>
    <row r="87" spans="1:10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33"/>
      <c r="Q87" s="3"/>
      <c r="R87" s="3"/>
      <c r="S87" s="3"/>
      <c r="T87" s="3"/>
      <c r="U87" s="3"/>
      <c r="V87" s="33"/>
      <c r="W87" s="33"/>
      <c r="X87" s="33"/>
      <c r="Y87" s="3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</row>
    <row r="88" spans="1:10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33"/>
      <c r="Q88" s="3"/>
      <c r="R88" s="3"/>
      <c r="S88" s="3"/>
      <c r="T88" s="3"/>
      <c r="U88" s="3"/>
      <c r="V88" s="33"/>
      <c r="W88" s="33"/>
      <c r="X88" s="33"/>
      <c r="Y88" s="3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</row>
    <row r="89" spans="1:10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33"/>
      <c r="Q89" s="3"/>
      <c r="R89" s="3"/>
      <c r="S89" s="3"/>
      <c r="T89" s="3"/>
      <c r="U89" s="3"/>
      <c r="V89" s="33"/>
      <c r="W89" s="33"/>
      <c r="X89" s="33"/>
      <c r="Y89" s="3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</row>
    <row r="90" spans="1:10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33"/>
      <c r="Q90" s="3"/>
      <c r="R90" s="3"/>
      <c r="S90" s="3"/>
      <c r="T90" s="3"/>
      <c r="U90" s="3"/>
      <c r="V90" s="33"/>
      <c r="W90" s="33"/>
      <c r="X90" s="33"/>
      <c r="Y90" s="3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</row>
    <row r="91" spans="1:10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33"/>
      <c r="Q91" s="3"/>
      <c r="R91" s="3"/>
      <c r="S91" s="3"/>
      <c r="T91" s="3"/>
      <c r="U91" s="3"/>
      <c r="V91" s="33"/>
      <c r="W91" s="33"/>
      <c r="X91" s="33"/>
      <c r="Y91" s="3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</row>
    <row r="92" spans="1:10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3"/>
      <c r="Q92" s="3"/>
      <c r="R92" s="3"/>
      <c r="S92" s="3"/>
      <c r="T92" s="3"/>
      <c r="U92" s="3"/>
      <c r="V92" s="33"/>
      <c r="W92" s="33"/>
      <c r="X92" s="33"/>
      <c r="Y92" s="3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</row>
    <row r="93" spans="1:10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33"/>
      <c r="Q93" s="3"/>
      <c r="R93" s="3"/>
      <c r="S93" s="3"/>
      <c r="T93" s="3"/>
      <c r="U93" s="3"/>
      <c r="V93" s="33"/>
      <c r="W93" s="33"/>
      <c r="X93" s="33"/>
      <c r="Y93" s="3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</row>
    <row r="94" spans="1:10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3"/>
      <c r="Q94" s="3"/>
      <c r="R94" s="3"/>
      <c r="S94" s="3"/>
      <c r="T94" s="3"/>
      <c r="U94" s="3"/>
      <c r="V94" s="33"/>
      <c r="W94" s="33"/>
      <c r="X94" s="33"/>
      <c r="Y94" s="3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</row>
    <row r="95" spans="1:10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33"/>
      <c r="Q95" s="3"/>
      <c r="R95" s="3"/>
      <c r="S95" s="3"/>
      <c r="T95" s="3"/>
      <c r="U95" s="3"/>
      <c r="V95" s="33"/>
      <c r="W95" s="33"/>
      <c r="X95" s="33"/>
      <c r="Y95" s="3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</row>
    <row r="96" spans="1:10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33"/>
      <c r="Q96" s="3"/>
      <c r="R96" s="3"/>
      <c r="S96" s="3"/>
      <c r="T96" s="3"/>
      <c r="U96" s="3"/>
      <c r="V96" s="33"/>
      <c r="W96" s="33"/>
      <c r="X96" s="33"/>
      <c r="Y96" s="3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</row>
    <row r="97" spans="2:10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33"/>
      <c r="Q97" s="3"/>
      <c r="R97" s="3"/>
      <c r="S97" s="3"/>
      <c r="T97" s="3"/>
      <c r="U97" s="3"/>
      <c r="V97" s="33"/>
      <c r="W97" s="33"/>
      <c r="X97" s="33"/>
      <c r="Y97" s="3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</row>
    <row r="98" spans="2:10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33"/>
      <c r="Q98" s="3"/>
      <c r="R98" s="3"/>
      <c r="S98" s="3"/>
      <c r="T98" s="3"/>
      <c r="U98" s="3"/>
      <c r="V98" s="33"/>
      <c r="W98" s="33"/>
      <c r="X98" s="33"/>
      <c r="Y98" s="3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</row>
    <row r="99" spans="2:10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33"/>
      <c r="Q99" s="3"/>
      <c r="R99" s="3"/>
      <c r="S99" s="3"/>
      <c r="T99" s="3"/>
      <c r="U99" s="3"/>
      <c r="V99" s="33"/>
      <c r="W99" s="33"/>
      <c r="X99" s="33"/>
      <c r="Y99" s="3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</row>
    <row r="100" spans="2:10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33"/>
      <c r="Q100" s="3"/>
      <c r="R100" s="3"/>
      <c r="S100" s="3"/>
      <c r="T100" s="3"/>
      <c r="U100" s="3"/>
      <c r="V100" s="33"/>
      <c r="W100" s="33"/>
      <c r="X100" s="33"/>
      <c r="Y100" s="3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</row>
    <row r="101" spans="2:10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3"/>
      <c r="Q101" s="3"/>
      <c r="R101" s="3"/>
      <c r="S101" s="3"/>
      <c r="T101" s="3"/>
      <c r="U101" s="3"/>
      <c r="V101" s="33"/>
      <c r="W101" s="33"/>
      <c r="X101" s="33"/>
      <c r="Y101" s="3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</row>
    <row r="102" spans="2:10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33"/>
      <c r="Q102" s="3"/>
      <c r="R102" s="3"/>
      <c r="S102" s="3"/>
      <c r="T102" s="3"/>
      <c r="U102" s="3"/>
      <c r="V102" s="33"/>
      <c r="W102" s="33"/>
      <c r="X102" s="33"/>
      <c r="Y102" s="3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</row>
    <row r="103" spans="2:10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3"/>
      <c r="Q103" s="3"/>
      <c r="R103" s="3"/>
      <c r="S103" s="3"/>
      <c r="T103" s="3"/>
      <c r="U103" s="3"/>
      <c r="V103" s="33"/>
      <c r="W103" s="33"/>
      <c r="X103" s="33"/>
      <c r="Y103" s="3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</row>
    <row r="104" spans="2:10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33"/>
      <c r="Q104" s="3"/>
      <c r="R104" s="3"/>
      <c r="S104" s="3"/>
      <c r="T104" s="3"/>
      <c r="U104" s="3"/>
      <c r="V104" s="33"/>
      <c r="W104" s="33"/>
      <c r="X104" s="33"/>
      <c r="Y104" s="3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</row>
    <row r="105" spans="2:10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33"/>
      <c r="Q105" s="3"/>
      <c r="R105" s="3"/>
      <c r="S105" s="3"/>
      <c r="T105" s="3"/>
      <c r="U105" s="3"/>
      <c r="V105" s="33"/>
      <c r="W105" s="33"/>
      <c r="X105" s="33"/>
      <c r="Y105" s="3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</row>
    <row r="106" spans="2:10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33"/>
      <c r="Q106" s="3"/>
      <c r="R106" s="3"/>
      <c r="S106" s="3"/>
      <c r="T106" s="3"/>
      <c r="U106" s="3"/>
      <c r="V106" s="33"/>
      <c r="W106" s="33"/>
      <c r="X106" s="33"/>
      <c r="Y106" s="3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</row>
    <row r="107" spans="2:10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33"/>
      <c r="Q107" s="3"/>
      <c r="R107" s="3"/>
      <c r="S107" s="3"/>
      <c r="T107" s="3"/>
      <c r="U107" s="3"/>
      <c r="V107" s="33"/>
      <c r="W107" s="33"/>
      <c r="X107" s="33"/>
      <c r="Y107" s="3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</row>
    <row r="108" spans="2:10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33"/>
      <c r="Q108" s="3"/>
      <c r="R108" s="3"/>
      <c r="S108" s="3"/>
      <c r="T108" s="3"/>
      <c r="U108" s="3"/>
      <c r="V108" s="33"/>
      <c r="W108" s="33"/>
      <c r="X108" s="33"/>
      <c r="Y108" s="3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</row>
    <row r="109" spans="2:10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33"/>
      <c r="Q109" s="3"/>
      <c r="R109" s="3"/>
      <c r="S109" s="3"/>
      <c r="T109" s="3"/>
      <c r="U109" s="3"/>
      <c r="V109" s="33"/>
      <c r="W109" s="33"/>
      <c r="X109" s="33"/>
      <c r="Y109" s="3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</row>
    <row r="110" spans="2:10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"/>
      <c r="R110" s="3"/>
      <c r="S110" s="3"/>
      <c r="T110" s="3"/>
      <c r="U110" s="3"/>
      <c r="V110" s="33"/>
      <c r="W110" s="33"/>
      <c r="X110" s="33"/>
      <c r="Y110" s="3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</row>
    <row r="111" spans="2:10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"/>
      <c r="R111" s="3"/>
      <c r="S111" s="3"/>
      <c r="T111" s="3"/>
      <c r="U111" s="3"/>
      <c r="V111" s="33"/>
      <c r="W111" s="33"/>
      <c r="X111" s="33"/>
      <c r="Y111" s="3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</row>
    <row r="112" spans="2:10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33"/>
      <c r="Q112" s="3"/>
      <c r="R112" s="3"/>
      <c r="S112" s="3"/>
      <c r="T112" s="3"/>
      <c r="U112" s="3"/>
      <c r="V112" s="33"/>
      <c r="W112" s="33"/>
      <c r="X112" s="33"/>
      <c r="Y112" s="3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2:10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33"/>
      <c r="Q113" s="3"/>
      <c r="R113" s="3"/>
      <c r="S113" s="3"/>
      <c r="T113" s="3"/>
      <c r="U113" s="3"/>
      <c r="V113" s="33"/>
      <c r="W113" s="33"/>
      <c r="X113" s="33"/>
      <c r="Y113" s="3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2:10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"/>
      <c r="R114" s="3"/>
      <c r="S114" s="3"/>
      <c r="T114" s="3"/>
      <c r="U114" s="3"/>
      <c r="V114" s="33"/>
      <c r="W114" s="33"/>
      <c r="X114" s="33"/>
      <c r="Y114" s="3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</row>
    <row r="115" spans="2:10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"/>
      <c r="R115" s="3"/>
      <c r="S115" s="3"/>
      <c r="T115" s="3"/>
      <c r="U115" s="3"/>
      <c r="V115" s="33"/>
      <c r="W115" s="33"/>
      <c r="X115" s="33"/>
      <c r="Y115" s="3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</row>
    <row r="116" spans="2:10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3"/>
      <c r="Q116" s="3"/>
      <c r="R116" s="3"/>
      <c r="S116" s="3"/>
      <c r="T116" s="3"/>
      <c r="U116" s="3"/>
      <c r="V116" s="33"/>
      <c r="W116" s="33"/>
      <c r="X116" s="33"/>
      <c r="Y116" s="3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</row>
    <row r="117" spans="2:10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3"/>
      <c r="Q117" s="3"/>
      <c r="R117" s="3"/>
      <c r="S117" s="3"/>
      <c r="T117" s="3"/>
      <c r="U117" s="3"/>
      <c r="V117" s="33"/>
      <c r="W117" s="33"/>
      <c r="X117" s="33"/>
      <c r="Y117" s="3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</row>
    <row r="118" spans="2:10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33"/>
      <c r="Q118" s="3"/>
      <c r="R118" s="3"/>
      <c r="S118" s="3"/>
      <c r="T118" s="3"/>
      <c r="U118" s="3"/>
      <c r="V118" s="33"/>
      <c r="W118" s="33"/>
      <c r="X118" s="33"/>
      <c r="Y118" s="3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</row>
    <row r="119" spans="2:10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3"/>
      <c r="Q119" s="3"/>
      <c r="R119" s="3"/>
      <c r="S119" s="3"/>
      <c r="T119" s="3"/>
      <c r="U119" s="3"/>
      <c r="V119" s="33"/>
      <c r="W119" s="33"/>
      <c r="X119" s="33"/>
      <c r="Y119" s="3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</row>
    <row r="120" spans="2:10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33"/>
      <c r="Q120" s="3"/>
      <c r="R120" s="3"/>
      <c r="S120" s="3"/>
      <c r="T120" s="3"/>
      <c r="U120" s="3"/>
      <c r="V120" s="33"/>
      <c r="W120" s="33"/>
      <c r="X120" s="33"/>
      <c r="Y120" s="3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</row>
    <row r="121" spans="2:10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33"/>
      <c r="Q121" s="3"/>
      <c r="R121" s="3"/>
      <c r="S121" s="3"/>
      <c r="T121" s="3"/>
      <c r="U121" s="3"/>
      <c r="V121" s="33"/>
      <c r="W121" s="33"/>
      <c r="X121" s="33"/>
      <c r="Y121" s="3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</row>
    <row r="122" spans="2:10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33"/>
      <c r="Q122" s="3"/>
      <c r="R122" s="3"/>
      <c r="S122" s="3"/>
      <c r="T122" s="3"/>
      <c r="U122" s="3"/>
      <c r="V122" s="33"/>
      <c r="W122" s="33"/>
      <c r="X122" s="33"/>
      <c r="Y122" s="3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</row>
    <row r="123" spans="2:10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3"/>
      <c r="Q123" s="3"/>
      <c r="R123" s="3"/>
      <c r="S123" s="3"/>
      <c r="T123" s="3"/>
      <c r="U123" s="3"/>
      <c r="V123" s="33"/>
      <c r="W123" s="33"/>
      <c r="X123" s="33"/>
      <c r="Y123" s="3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</row>
    <row r="124" spans="2:10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33"/>
      <c r="Q124" s="3"/>
      <c r="R124" s="3"/>
      <c r="S124" s="3"/>
      <c r="T124" s="3"/>
      <c r="U124" s="3"/>
      <c r="V124" s="33"/>
      <c r="W124" s="33"/>
      <c r="X124" s="33"/>
      <c r="Y124" s="3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</row>
    <row r="125" spans="2:10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33"/>
      <c r="Q125" s="3"/>
      <c r="R125" s="3"/>
      <c r="S125" s="3"/>
      <c r="T125" s="3"/>
      <c r="U125" s="3"/>
      <c r="V125" s="33"/>
      <c r="W125" s="33"/>
      <c r="X125" s="33"/>
      <c r="Y125" s="3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</row>
    <row r="126" spans="2:10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33"/>
      <c r="Q126" s="3"/>
      <c r="R126" s="3"/>
      <c r="S126" s="3"/>
      <c r="T126" s="3"/>
      <c r="U126" s="3"/>
      <c r="V126" s="33"/>
      <c r="W126" s="33"/>
      <c r="X126" s="33"/>
      <c r="Y126" s="3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</row>
    <row r="127" spans="2:10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33"/>
      <c r="Q127" s="3"/>
      <c r="R127" s="3"/>
      <c r="S127" s="3"/>
      <c r="T127" s="3"/>
      <c r="U127" s="3"/>
      <c r="V127" s="33"/>
      <c r="W127" s="33"/>
      <c r="X127" s="33"/>
      <c r="Y127" s="3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</row>
    <row r="128" spans="2:10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33"/>
      <c r="Q128" s="3"/>
      <c r="R128" s="3"/>
      <c r="S128" s="3"/>
      <c r="T128" s="3"/>
      <c r="U128" s="3"/>
      <c r="V128" s="33"/>
      <c r="W128" s="33"/>
      <c r="X128" s="33"/>
      <c r="Y128" s="3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</row>
    <row r="129" spans="2:10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33"/>
      <c r="Q129" s="3"/>
      <c r="R129" s="3"/>
      <c r="S129" s="3"/>
      <c r="T129" s="3"/>
      <c r="U129" s="3"/>
      <c r="V129" s="33"/>
      <c r="W129" s="33"/>
      <c r="X129" s="33"/>
      <c r="Y129" s="3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</row>
    <row r="130" spans="2:10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33"/>
      <c r="Q130" s="3"/>
      <c r="R130" s="3"/>
      <c r="S130" s="3"/>
      <c r="T130" s="3"/>
      <c r="U130" s="3"/>
      <c r="V130" s="33"/>
      <c r="W130" s="33"/>
      <c r="X130" s="33"/>
      <c r="Y130" s="3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</row>
    <row r="131" spans="2:10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33"/>
      <c r="Q131" s="3"/>
      <c r="R131" s="3"/>
      <c r="S131" s="3"/>
      <c r="T131" s="3"/>
      <c r="U131" s="3"/>
      <c r="V131" s="33"/>
      <c r="W131" s="33"/>
      <c r="X131" s="33"/>
      <c r="Y131" s="3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</row>
    <row r="132" spans="2:10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33"/>
      <c r="Q132" s="3"/>
      <c r="R132" s="3"/>
      <c r="S132" s="3"/>
      <c r="T132" s="3"/>
      <c r="U132" s="3"/>
      <c r="V132" s="33"/>
      <c r="W132" s="33"/>
      <c r="X132" s="33"/>
      <c r="Y132" s="3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</row>
    <row r="133" spans="2:10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33"/>
      <c r="Q133" s="3"/>
      <c r="R133" s="3"/>
      <c r="S133" s="3"/>
      <c r="T133" s="3"/>
      <c r="U133" s="3"/>
      <c r="V133" s="33"/>
      <c r="W133" s="33"/>
      <c r="X133" s="33"/>
      <c r="Y133" s="3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</row>
    <row r="134" spans="2:10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33"/>
      <c r="Q134" s="3"/>
      <c r="R134" s="3"/>
      <c r="S134" s="3"/>
      <c r="T134" s="3"/>
      <c r="U134" s="3"/>
      <c r="V134" s="33"/>
      <c r="W134" s="33"/>
      <c r="X134" s="33"/>
      <c r="Y134" s="3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</row>
    <row r="135" spans="2:10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3"/>
      <c r="Q135" s="3"/>
      <c r="R135" s="3"/>
      <c r="S135" s="3"/>
      <c r="T135" s="3"/>
      <c r="U135" s="3"/>
      <c r="V135" s="33"/>
      <c r="W135" s="33"/>
      <c r="X135" s="33"/>
      <c r="Y135" s="3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</row>
    <row r="136" spans="2:10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33"/>
      <c r="Q136" s="3"/>
      <c r="R136" s="3"/>
      <c r="S136" s="3"/>
      <c r="T136" s="3"/>
      <c r="U136" s="3"/>
      <c r="V136" s="33"/>
      <c r="W136" s="33"/>
      <c r="X136" s="33"/>
      <c r="Y136" s="3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</row>
    <row r="137" spans="2:10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33"/>
      <c r="Q137" s="3"/>
      <c r="R137" s="3"/>
      <c r="S137" s="3"/>
      <c r="T137" s="3"/>
      <c r="U137" s="3"/>
      <c r="V137" s="33"/>
      <c r="W137" s="33"/>
      <c r="X137" s="33"/>
      <c r="Y137" s="3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</row>
    <row r="138" spans="2:10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3"/>
      <c r="Q138" s="3"/>
      <c r="R138" s="3"/>
      <c r="S138" s="3"/>
      <c r="T138" s="3"/>
      <c r="U138" s="3"/>
      <c r="V138" s="33"/>
      <c r="W138" s="33"/>
      <c r="X138" s="33"/>
      <c r="Y138" s="3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</row>
    <row r="139" spans="2:10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33"/>
      <c r="Q139" s="3"/>
      <c r="R139" s="3"/>
      <c r="S139" s="3"/>
      <c r="T139" s="3"/>
      <c r="U139" s="3"/>
      <c r="V139" s="33"/>
      <c r="W139" s="33"/>
      <c r="X139" s="33"/>
      <c r="Y139" s="3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</row>
    <row r="140" spans="2:10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3"/>
      <c r="Q140" s="3"/>
      <c r="R140" s="3"/>
      <c r="S140" s="3"/>
      <c r="T140" s="3"/>
      <c r="U140" s="3"/>
      <c r="V140" s="33"/>
      <c r="W140" s="33"/>
      <c r="X140" s="33"/>
      <c r="Y140" s="3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</row>
    <row r="141" spans="2:10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3"/>
      <c r="Q141" s="3"/>
      <c r="R141" s="3"/>
      <c r="S141" s="3"/>
      <c r="T141" s="3"/>
      <c r="U141" s="3"/>
      <c r="V141" s="33"/>
      <c r="W141" s="33"/>
      <c r="X141" s="33"/>
      <c r="Y141" s="3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</row>
    <row r="142" spans="2:10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33"/>
      <c r="Q142" s="3"/>
      <c r="R142" s="3"/>
      <c r="S142" s="3"/>
      <c r="T142" s="3"/>
      <c r="U142" s="3"/>
      <c r="V142" s="33"/>
      <c r="W142" s="33"/>
      <c r="X142" s="33"/>
      <c r="Y142" s="3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</row>
    <row r="143" spans="2:10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33"/>
      <c r="Q143" s="3"/>
      <c r="R143" s="3"/>
      <c r="S143" s="3"/>
      <c r="T143" s="3"/>
      <c r="U143" s="3"/>
      <c r="V143" s="33"/>
      <c r="W143" s="33"/>
      <c r="X143" s="33"/>
      <c r="Y143" s="3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</row>
    <row r="144" spans="2:10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33"/>
      <c r="Q144" s="3"/>
      <c r="R144" s="3"/>
      <c r="S144" s="3"/>
      <c r="T144" s="3"/>
      <c r="U144" s="3"/>
      <c r="V144" s="33"/>
      <c r="W144" s="33"/>
      <c r="X144" s="33"/>
      <c r="Y144" s="3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</row>
    <row r="145" spans="2:10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33"/>
      <c r="Q145" s="3"/>
      <c r="R145" s="3"/>
      <c r="S145" s="3"/>
      <c r="T145" s="3"/>
      <c r="U145" s="3"/>
      <c r="V145" s="33"/>
      <c r="W145" s="33"/>
      <c r="X145" s="33"/>
      <c r="Y145" s="3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</row>
    <row r="146" spans="2:10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3"/>
      <c r="Q146" s="3"/>
      <c r="R146" s="3"/>
      <c r="S146" s="3"/>
      <c r="T146" s="3"/>
      <c r="U146" s="3"/>
      <c r="V146" s="33"/>
      <c r="W146" s="33"/>
      <c r="X146" s="33"/>
      <c r="Y146" s="3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</row>
    <row r="147" spans="2:10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33"/>
      <c r="Q147" s="3"/>
      <c r="R147" s="3"/>
      <c r="S147" s="3"/>
      <c r="T147" s="3"/>
      <c r="U147" s="3"/>
      <c r="V147" s="33"/>
      <c r="W147" s="33"/>
      <c r="X147" s="33"/>
      <c r="Y147" s="3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</row>
    <row r="148" spans="2:10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33"/>
      <c r="Q148" s="3"/>
      <c r="R148" s="3"/>
      <c r="S148" s="3"/>
      <c r="T148" s="3"/>
      <c r="U148" s="3"/>
      <c r="V148" s="33"/>
      <c r="W148" s="33"/>
      <c r="X148" s="33"/>
      <c r="Y148" s="3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</row>
    <row r="149" spans="2:10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33"/>
      <c r="Q149" s="3"/>
      <c r="R149" s="3"/>
      <c r="S149" s="3"/>
      <c r="T149" s="3"/>
      <c r="U149" s="3"/>
      <c r="V149" s="33"/>
      <c r="W149" s="33"/>
      <c r="X149" s="33"/>
      <c r="Y149" s="3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</row>
    <row r="150" spans="2:10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33"/>
      <c r="Q150" s="3"/>
      <c r="R150" s="3"/>
      <c r="S150" s="3"/>
      <c r="T150" s="3"/>
      <c r="U150" s="3"/>
      <c r="V150" s="33"/>
      <c r="W150" s="33"/>
      <c r="X150" s="33"/>
      <c r="Y150" s="3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</row>
    <row r="151" spans="2:10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33"/>
      <c r="Q151" s="3"/>
      <c r="R151" s="3"/>
      <c r="S151" s="3"/>
      <c r="T151" s="3"/>
      <c r="U151" s="3"/>
      <c r="V151" s="33"/>
      <c r="W151" s="33"/>
      <c r="X151" s="33"/>
      <c r="Y151" s="3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</row>
    <row r="152" spans="2:10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33"/>
      <c r="Q152" s="3"/>
      <c r="R152" s="3"/>
      <c r="S152" s="3"/>
      <c r="T152" s="3"/>
      <c r="U152" s="3"/>
      <c r="V152" s="33"/>
      <c r="W152" s="33"/>
      <c r="X152" s="33"/>
      <c r="Y152" s="3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</row>
    <row r="153" spans="2:10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3"/>
      <c r="Q153" s="3"/>
      <c r="R153" s="3"/>
      <c r="S153" s="3"/>
      <c r="T153" s="3"/>
      <c r="U153" s="3"/>
      <c r="V153" s="33"/>
      <c r="W153" s="33"/>
      <c r="X153" s="33"/>
      <c r="Y153" s="3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</row>
    <row r="154" spans="2:10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3"/>
      <c r="Q154" s="3"/>
      <c r="R154" s="3"/>
      <c r="S154" s="3"/>
      <c r="T154" s="3"/>
      <c r="U154" s="3"/>
      <c r="V154" s="33"/>
      <c r="W154" s="33"/>
      <c r="X154" s="33"/>
      <c r="Y154" s="3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</row>
    <row r="155" spans="2:10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33"/>
      <c r="Q155" s="3"/>
      <c r="R155" s="3"/>
      <c r="S155" s="3"/>
      <c r="T155" s="3"/>
      <c r="U155" s="3"/>
      <c r="V155" s="33"/>
      <c r="W155" s="33"/>
      <c r="X155" s="33"/>
      <c r="Y155" s="3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</row>
    <row r="156" spans="2:10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33"/>
      <c r="Q156" s="3"/>
      <c r="R156" s="3"/>
      <c r="S156" s="3"/>
      <c r="T156" s="3"/>
      <c r="U156" s="3"/>
      <c r="V156" s="33"/>
      <c r="W156" s="33"/>
      <c r="X156" s="33"/>
      <c r="Y156" s="3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</row>
    <row r="157" spans="2:10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3"/>
      <c r="Q157" s="3"/>
      <c r="R157" s="3"/>
      <c r="S157" s="3"/>
      <c r="T157" s="3"/>
      <c r="U157" s="3"/>
      <c r="V157" s="33"/>
      <c r="W157" s="33"/>
      <c r="X157" s="33"/>
      <c r="Y157" s="3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</row>
    <row r="158" spans="2:10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33"/>
      <c r="Q158" s="3"/>
      <c r="R158" s="3"/>
      <c r="S158" s="3"/>
      <c r="T158" s="3"/>
      <c r="U158" s="3"/>
      <c r="V158" s="33"/>
      <c r="W158" s="33"/>
      <c r="X158" s="33"/>
      <c r="Y158" s="3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</row>
    <row r="159" spans="2:10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33"/>
      <c r="Q159" s="3"/>
      <c r="R159" s="3"/>
      <c r="S159" s="3"/>
      <c r="T159" s="3"/>
      <c r="U159" s="3"/>
      <c r="V159" s="33"/>
      <c r="W159" s="33"/>
      <c r="X159" s="33"/>
      <c r="Y159" s="3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</row>
    <row r="160" spans="2:10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33"/>
      <c r="Q160" s="3"/>
      <c r="R160" s="3"/>
      <c r="S160" s="3"/>
      <c r="T160" s="3"/>
      <c r="U160" s="3"/>
      <c r="V160" s="33"/>
      <c r="W160" s="33"/>
      <c r="X160" s="33"/>
      <c r="Y160" s="3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</row>
    <row r="161" spans="2:10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33"/>
      <c r="Q161" s="3"/>
      <c r="R161" s="3"/>
      <c r="S161" s="3"/>
      <c r="T161" s="3"/>
      <c r="U161" s="3"/>
      <c r="V161" s="33"/>
      <c r="W161" s="33"/>
      <c r="X161" s="33"/>
      <c r="Y161" s="3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</row>
    <row r="162" spans="2:10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33"/>
      <c r="Q162" s="3"/>
      <c r="R162" s="3"/>
      <c r="S162" s="3"/>
      <c r="T162" s="3"/>
      <c r="U162" s="3"/>
      <c r="V162" s="33"/>
      <c r="W162" s="33"/>
      <c r="X162" s="33"/>
      <c r="Y162" s="3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</row>
    <row r="163" spans="2:10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33"/>
      <c r="Q163" s="3"/>
      <c r="R163" s="3"/>
      <c r="S163" s="3"/>
      <c r="T163" s="3"/>
      <c r="U163" s="3"/>
      <c r="V163" s="33"/>
      <c r="W163" s="33"/>
      <c r="X163" s="33"/>
      <c r="Y163" s="3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</row>
    <row r="164" spans="2:10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33"/>
      <c r="Q164" s="3"/>
      <c r="R164" s="3"/>
      <c r="S164" s="3"/>
      <c r="T164" s="3"/>
      <c r="U164" s="3"/>
      <c r="V164" s="33"/>
      <c r="W164" s="33"/>
      <c r="X164" s="33"/>
      <c r="Y164" s="3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</row>
    <row r="165" spans="2:10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33"/>
      <c r="Q165" s="3"/>
      <c r="R165" s="3"/>
      <c r="S165" s="3"/>
      <c r="T165" s="3"/>
      <c r="U165" s="3"/>
      <c r="V165" s="33"/>
      <c r="W165" s="33"/>
      <c r="X165" s="33"/>
      <c r="Y165" s="3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</row>
    <row r="166" spans="2:10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33"/>
      <c r="Q166" s="3"/>
      <c r="R166" s="3"/>
      <c r="S166" s="3"/>
      <c r="T166" s="3"/>
      <c r="U166" s="3"/>
      <c r="V166" s="33"/>
      <c r="W166" s="33"/>
      <c r="X166" s="33"/>
      <c r="Y166" s="3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</row>
    <row r="167" spans="2:10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33"/>
      <c r="Q167" s="3"/>
      <c r="R167" s="3"/>
      <c r="S167" s="3"/>
      <c r="T167" s="3"/>
      <c r="U167" s="3"/>
      <c r="V167" s="33"/>
      <c r="W167" s="33"/>
      <c r="X167" s="33"/>
      <c r="Y167" s="3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</row>
    <row r="168" spans="2:10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33"/>
      <c r="Q168" s="3"/>
      <c r="R168" s="3"/>
      <c r="S168" s="3"/>
      <c r="T168" s="3"/>
      <c r="U168" s="3"/>
      <c r="V168" s="33"/>
      <c r="W168" s="33"/>
      <c r="X168" s="33"/>
      <c r="Y168" s="3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</row>
    <row r="169" spans="2:10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33"/>
      <c r="Q169" s="3"/>
      <c r="R169" s="3"/>
      <c r="S169" s="3"/>
      <c r="T169" s="3"/>
      <c r="U169" s="3"/>
      <c r="V169" s="33"/>
      <c r="W169" s="33"/>
      <c r="X169" s="33"/>
      <c r="Y169" s="3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</row>
    <row r="170" spans="2:10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33"/>
      <c r="Q170" s="3"/>
      <c r="R170" s="3"/>
      <c r="S170" s="3"/>
      <c r="T170" s="3"/>
      <c r="U170" s="3"/>
      <c r="V170" s="33"/>
      <c r="W170" s="33"/>
      <c r="X170" s="33"/>
      <c r="Y170" s="3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</row>
    <row r="171" spans="2:10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3"/>
      <c r="Q171" s="3"/>
      <c r="R171" s="3"/>
      <c r="S171" s="3"/>
      <c r="T171" s="3"/>
      <c r="U171" s="3"/>
      <c r="V171" s="33"/>
      <c r="W171" s="33"/>
      <c r="X171" s="33"/>
      <c r="Y171" s="3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</row>
    <row r="172" spans="2:10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33"/>
      <c r="Q172" s="3"/>
      <c r="R172" s="3"/>
      <c r="S172" s="3"/>
      <c r="T172" s="3"/>
      <c r="U172" s="3"/>
      <c r="V172" s="33"/>
      <c r="W172" s="33"/>
      <c r="X172" s="33"/>
      <c r="Y172" s="3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</row>
    <row r="173" spans="2:10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33"/>
      <c r="Q173" s="3"/>
      <c r="R173" s="3"/>
      <c r="S173" s="3"/>
      <c r="T173" s="3"/>
      <c r="U173" s="3"/>
      <c r="V173" s="33"/>
      <c r="W173" s="33"/>
      <c r="X173" s="33"/>
      <c r="Y173" s="3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</row>
    <row r="174" spans="2:10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33"/>
      <c r="Q174" s="3"/>
      <c r="R174" s="3"/>
      <c r="S174" s="3"/>
      <c r="T174" s="3"/>
      <c r="U174" s="3"/>
      <c r="V174" s="33"/>
      <c r="W174" s="33"/>
      <c r="X174" s="33"/>
      <c r="Y174" s="3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</row>
    <row r="175" spans="2:10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33"/>
      <c r="Q175" s="3"/>
      <c r="R175" s="3"/>
      <c r="S175" s="3"/>
      <c r="T175" s="3"/>
      <c r="U175" s="3"/>
      <c r="V175" s="33"/>
      <c r="W175" s="33"/>
      <c r="X175" s="33"/>
      <c r="Y175" s="3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</row>
    <row r="176" spans="2:10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33"/>
      <c r="Q176" s="3"/>
      <c r="R176" s="3"/>
      <c r="S176" s="3"/>
      <c r="T176" s="3"/>
      <c r="U176" s="3"/>
      <c r="V176" s="33"/>
      <c r="W176" s="33"/>
      <c r="X176" s="33"/>
      <c r="Y176" s="3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</row>
    <row r="177" spans="2:10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33"/>
      <c r="Q177" s="3"/>
      <c r="R177" s="3"/>
      <c r="S177" s="3"/>
      <c r="T177" s="3"/>
      <c r="U177" s="3"/>
      <c r="V177" s="33"/>
      <c r="W177" s="33"/>
      <c r="X177" s="33"/>
      <c r="Y177" s="3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</row>
    <row r="178" spans="2:10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33"/>
      <c r="Q178" s="3"/>
      <c r="R178" s="3"/>
      <c r="S178" s="3"/>
      <c r="T178" s="3"/>
      <c r="U178" s="3"/>
      <c r="V178" s="33"/>
      <c r="W178" s="33"/>
      <c r="X178" s="33"/>
      <c r="Y178" s="3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</row>
    <row r="179" spans="2:10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3"/>
      <c r="Q179" s="3"/>
      <c r="R179" s="3"/>
      <c r="S179" s="3"/>
      <c r="T179" s="3"/>
      <c r="U179" s="3"/>
      <c r="V179" s="33"/>
      <c r="W179" s="33"/>
      <c r="X179" s="33"/>
      <c r="Y179" s="3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</row>
    <row r="180" spans="2:10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33"/>
      <c r="Q180" s="3"/>
      <c r="R180" s="3"/>
      <c r="S180" s="3"/>
      <c r="T180" s="3"/>
      <c r="U180" s="3"/>
      <c r="V180" s="33"/>
      <c r="W180" s="33"/>
      <c r="X180" s="33"/>
      <c r="Y180" s="3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</row>
    <row r="181" spans="2:10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33"/>
      <c r="Q181" s="3"/>
      <c r="R181" s="3"/>
      <c r="S181" s="3"/>
      <c r="T181" s="3"/>
      <c r="U181" s="3"/>
      <c r="V181" s="33"/>
      <c r="W181" s="33"/>
      <c r="X181" s="33"/>
      <c r="Y181" s="3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</row>
    <row r="182" spans="2:10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33"/>
      <c r="Q182" s="3"/>
      <c r="R182" s="3"/>
      <c r="S182" s="3"/>
      <c r="T182" s="3"/>
      <c r="U182" s="3"/>
      <c r="V182" s="33"/>
      <c r="W182" s="33"/>
      <c r="X182" s="33"/>
      <c r="Y182" s="3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</row>
    <row r="183" spans="2:10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33"/>
      <c r="Q183" s="3"/>
      <c r="R183" s="3"/>
      <c r="S183" s="3"/>
      <c r="T183" s="3"/>
      <c r="U183" s="3"/>
      <c r="V183" s="33"/>
      <c r="W183" s="33"/>
      <c r="X183" s="33"/>
      <c r="Y183" s="3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</row>
    <row r="184" spans="2:10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33"/>
      <c r="Q184" s="3"/>
      <c r="R184" s="3"/>
      <c r="S184" s="3"/>
      <c r="T184" s="3"/>
      <c r="U184" s="3"/>
      <c r="V184" s="33"/>
      <c r="W184" s="33"/>
      <c r="X184" s="33"/>
      <c r="Y184" s="3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</row>
    <row r="185" spans="2:10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33"/>
      <c r="Q185" s="3"/>
      <c r="R185" s="3"/>
      <c r="S185" s="3"/>
      <c r="T185" s="3"/>
      <c r="U185" s="3"/>
      <c r="V185" s="33"/>
      <c r="W185" s="33"/>
      <c r="X185" s="33"/>
      <c r="Y185" s="3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</row>
    <row r="186" spans="2:10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3"/>
      <c r="Q186" s="3"/>
      <c r="R186" s="3"/>
      <c r="S186" s="3"/>
      <c r="T186" s="3"/>
      <c r="U186" s="3"/>
      <c r="V186" s="33"/>
      <c r="W186" s="33"/>
      <c r="X186" s="33"/>
      <c r="Y186" s="3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</row>
    <row r="187" spans="2:10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33"/>
      <c r="Q187" s="3"/>
      <c r="R187" s="3"/>
      <c r="S187" s="3"/>
      <c r="T187" s="3"/>
      <c r="U187" s="3"/>
      <c r="V187" s="33"/>
      <c r="W187" s="33"/>
      <c r="X187" s="33"/>
      <c r="Y187" s="3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</row>
    <row r="188" spans="2:10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33"/>
      <c r="Q188" s="3"/>
      <c r="R188" s="3"/>
      <c r="S188" s="3"/>
      <c r="T188" s="3"/>
      <c r="U188" s="3"/>
      <c r="V188" s="33"/>
      <c r="W188" s="33"/>
      <c r="X188" s="33"/>
      <c r="Y188" s="3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</row>
    <row r="189" spans="2:10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33"/>
      <c r="Q189" s="3"/>
      <c r="R189" s="3"/>
      <c r="S189" s="3"/>
      <c r="T189" s="3"/>
      <c r="U189" s="3"/>
      <c r="V189" s="33"/>
      <c r="W189" s="33"/>
      <c r="X189" s="33"/>
      <c r="Y189" s="3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</row>
    <row r="190" spans="2:10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33"/>
      <c r="Q190" s="3"/>
      <c r="R190" s="3"/>
      <c r="S190" s="3"/>
      <c r="T190" s="3"/>
      <c r="U190" s="3"/>
      <c r="V190" s="33"/>
      <c r="W190" s="33"/>
      <c r="X190" s="33"/>
      <c r="Y190" s="3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</row>
    <row r="191" spans="2:10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33"/>
      <c r="Q191" s="3"/>
      <c r="R191" s="3"/>
      <c r="S191" s="3"/>
      <c r="T191" s="3"/>
      <c r="U191" s="3"/>
      <c r="V191" s="33"/>
      <c r="W191" s="33"/>
      <c r="X191" s="33"/>
      <c r="Y191" s="3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</row>
    <row r="192" spans="2:10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33"/>
      <c r="Q192" s="3"/>
      <c r="R192" s="3"/>
      <c r="S192" s="3"/>
      <c r="T192" s="3"/>
      <c r="U192" s="3"/>
      <c r="V192" s="33"/>
      <c r="W192" s="33"/>
      <c r="X192" s="33"/>
      <c r="Y192" s="3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</row>
    <row r="193" spans="2:10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33"/>
      <c r="Q193" s="3"/>
      <c r="R193" s="3"/>
      <c r="S193" s="3"/>
      <c r="T193" s="3"/>
      <c r="U193" s="3"/>
      <c r="V193" s="33"/>
      <c r="W193" s="33"/>
      <c r="X193" s="33"/>
      <c r="Y193" s="3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</row>
    <row r="194" spans="2:10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3"/>
      <c r="Q194" s="3"/>
      <c r="R194" s="3"/>
      <c r="S194" s="3"/>
      <c r="T194" s="3"/>
      <c r="U194" s="3"/>
      <c r="V194" s="33"/>
      <c r="W194" s="33"/>
      <c r="X194" s="33"/>
      <c r="Y194" s="3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</row>
    <row r="195" spans="2:10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33"/>
      <c r="Q195" s="3"/>
      <c r="R195" s="3"/>
      <c r="S195" s="3"/>
      <c r="T195" s="3"/>
      <c r="U195" s="3"/>
      <c r="V195" s="33"/>
      <c r="W195" s="33"/>
      <c r="X195" s="33"/>
      <c r="Y195" s="3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</row>
    <row r="196" spans="2:10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33"/>
      <c r="Q196" s="3"/>
      <c r="R196" s="3"/>
      <c r="S196" s="3"/>
      <c r="T196" s="3"/>
      <c r="U196" s="3"/>
      <c r="V196" s="33"/>
      <c r="W196" s="33"/>
      <c r="X196" s="33"/>
      <c r="Y196" s="3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</row>
    <row r="197" spans="2:10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33"/>
      <c r="Q197" s="3"/>
      <c r="R197" s="3"/>
      <c r="S197" s="3"/>
      <c r="T197" s="3"/>
      <c r="U197" s="3"/>
      <c r="V197" s="33"/>
      <c r="W197" s="33"/>
      <c r="X197" s="33"/>
      <c r="Y197" s="3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</row>
    <row r="198" spans="2:104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33"/>
      <c r="Q198" s="3"/>
      <c r="R198" s="3"/>
      <c r="S198" s="3"/>
      <c r="T198" s="3"/>
      <c r="U198" s="3"/>
      <c r="V198" s="33"/>
      <c r="W198" s="33"/>
      <c r="X198" s="33"/>
      <c r="Y198" s="3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</row>
    <row r="199" spans="2:104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33"/>
      <c r="Q199" s="3"/>
      <c r="R199" s="3"/>
      <c r="S199" s="3"/>
      <c r="T199" s="3"/>
      <c r="U199" s="3"/>
      <c r="V199" s="33"/>
      <c r="W199" s="33"/>
      <c r="X199" s="33"/>
      <c r="Y199" s="3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</row>
    <row r="200" spans="2:104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33"/>
      <c r="Q200" s="3"/>
      <c r="R200" s="3"/>
      <c r="S200" s="3"/>
      <c r="T200" s="3"/>
      <c r="U200" s="3"/>
      <c r="V200" s="33"/>
      <c r="W200" s="33"/>
      <c r="X200" s="33"/>
      <c r="Y200" s="3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</row>
    <row r="201" spans="2:104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33"/>
      <c r="Q201" s="3"/>
      <c r="R201" s="3"/>
      <c r="S201" s="3"/>
      <c r="T201" s="3"/>
      <c r="U201" s="3"/>
      <c r="V201" s="33"/>
      <c r="W201" s="33"/>
      <c r="X201" s="33"/>
      <c r="Y201" s="3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</row>
    <row r="202" spans="2:104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33"/>
      <c r="Q202" s="3"/>
      <c r="R202" s="3"/>
      <c r="S202" s="3"/>
      <c r="T202" s="3"/>
      <c r="U202" s="3"/>
      <c r="V202" s="33"/>
      <c r="W202" s="33"/>
      <c r="X202" s="33"/>
      <c r="Y202" s="3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</row>
    <row r="203" spans="2:104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33"/>
      <c r="Q203" s="3"/>
      <c r="R203" s="3"/>
      <c r="S203" s="3"/>
      <c r="T203" s="3"/>
      <c r="U203" s="3"/>
      <c r="V203" s="33"/>
      <c r="W203" s="33"/>
      <c r="X203" s="33"/>
      <c r="Y203" s="3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</row>
    <row r="204" spans="2:104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33"/>
      <c r="Q204" s="3"/>
      <c r="R204" s="3"/>
      <c r="S204" s="3"/>
      <c r="T204" s="3"/>
      <c r="U204" s="3"/>
      <c r="V204" s="33"/>
      <c r="W204" s="33"/>
      <c r="X204" s="33"/>
      <c r="Y204" s="3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</row>
    <row r="205" spans="2:104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33"/>
      <c r="Q205" s="3"/>
      <c r="R205" s="3"/>
      <c r="S205" s="3"/>
      <c r="T205" s="3"/>
      <c r="U205" s="3"/>
      <c r="V205" s="33"/>
      <c r="W205" s="33"/>
      <c r="X205" s="33"/>
      <c r="Y205" s="3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</row>
    <row r="206" spans="2:104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33"/>
      <c r="Q206" s="3"/>
      <c r="R206" s="3"/>
      <c r="S206" s="3"/>
      <c r="T206" s="3"/>
      <c r="U206" s="3"/>
      <c r="V206" s="33"/>
      <c r="W206" s="33"/>
      <c r="X206" s="33"/>
      <c r="Y206" s="3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</row>
    <row r="207" spans="2:104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33"/>
      <c r="Q207" s="3"/>
      <c r="R207" s="3"/>
      <c r="S207" s="3"/>
      <c r="T207" s="3"/>
      <c r="U207" s="3"/>
      <c r="V207" s="33"/>
      <c r="W207" s="33"/>
      <c r="X207" s="33"/>
      <c r="Y207" s="3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</row>
    <row r="208" spans="2:104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33"/>
      <c r="Q208" s="3"/>
      <c r="R208" s="3"/>
      <c r="S208" s="3"/>
      <c r="T208" s="3"/>
      <c r="U208" s="3"/>
      <c r="V208" s="33"/>
      <c r="W208" s="33"/>
      <c r="X208" s="33"/>
      <c r="Y208" s="3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</row>
    <row r="209" spans="2:104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33"/>
      <c r="Q209" s="3"/>
      <c r="R209" s="3"/>
      <c r="S209" s="3"/>
      <c r="T209" s="3"/>
      <c r="U209" s="3"/>
      <c r="V209" s="33"/>
      <c r="W209" s="33"/>
      <c r="X209" s="33"/>
      <c r="Y209" s="3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</row>
    <row r="210" spans="2:104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33"/>
      <c r="Q210" s="3"/>
      <c r="R210" s="3"/>
      <c r="S210" s="3"/>
      <c r="T210" s="3"/>
      <c r="U210" s="3"/>
      <c r="V210" s="33"/>
      <c r="W210" s="33"/>
      <c r="X210" s="33"/>
      <c r="Y210" s="3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</row>
    <row r="211" spans="2:104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33"/>
      <c r="Q211" s="3"/>
      <c r="R211" s="3"/>
      <c r="S211" s="3"/>
      <c r="T211" s="3"/>
      <c r="U211" s="3"/>
      <c r="V211" s="33"/>
      <c r="W211" s="33"/>
      <c r="X211" s="33"/>
      <c r="Y211" s="3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</row>
    <row r="212" spans="2:104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33"/>
      <c r="Q212" s="3"/>
      <c r="R212" s="3"/>
      <c r="S212" s="3"/>
      <c r="T212" s="3"/>
      <c r="U212" s="3"/>
      <c r="V212" s="33"/>
      <c r="W212" s="33"/>
      <c r="X212" s="33"/>
      <c r="Y212" s="3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</row>
    <row r="213" spans="2:104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33"/>
      <c r="Q213" s="3"/>
      <c r="R213" s="3"/>
      <c r="S213" s="3"/>
      <c r="T213" s="3"/>
      <c r="U213" s="3"/>
      <c r="V213" s="33"/>
      <c r="W213" s="33"/>
      <c r="X213" s="33"/>
      <c r="Y213" s="3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</row>
    <row r="214" spans="2:104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33"/>
      <c r="Q214" s="3"/>
      <c r="R214" s="3"/>
      <c r="S214" s="3"/>
      <c r="T214" s="3"/>
      <c r="U214" s="3"/>
      <c r="V214" s="33"/>
      <c r="W214" s="33"/>
      <c r="X214" s="33"/>
      <c r="Y214" s="3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</row>
    <row r="215" spans="2:104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33"/>
      <c r="Q215" s="3"/>
      <c r="R215" s="3"/>
      <c r="S215" s="3"/>
      <c r="T215" s="3"/>
      <c r="U215" s="3"/>
      <c r="V215" s="33"/>
      <c r="W215" s="33"/>
      <c r="X215" s="33"/>
      <c r="Y215" s="3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</row>
    <row r="216" spans="2:104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33"/>
      <c r="Q216" s="3"/>
      <c r="R216" s="3"/>
      <c r="S216" s="3"/>
      <c r="T216" s="3"/>
      <c r="U216" s="3"/>
      <c r="V216" s="33"/>
      <c r="W216" s="33"/>
      <c r="X216" s="33"/>
      <c r="Y216" s="3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</row>
    <row r="217" spans="2:104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33"/>
      <c r="Q217" s="3"/>
      <c r="R217" s="3"/>
      <c r="S217" s="3"/>
      <c r="T217" s="3"/>
      <c r="U217" s="3"/>
      <c r="V217" s="33"/>
      <c r="W217" s="33"/>
      <c r="X217" s="33"/>
      <c r="Y217" s="3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</row>
    <row r="218" spans="2:104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33"/>
      <c r="Q218" s="3"/>
      <c r="R218" s="3"/>
      <c r="S218" s="3"/>
      <c r="T218" s="3"/>
      <c r="U218" s="3"/>
      <c r="V218" s="33"/>
      <c r="W218" s="33"/>
      <c r="X218" s="33"/>
      <c r="Y218" s="3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</row>
    <row r="219" spans="2:104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33"/>
      <c r="Q219" s="3"/>
      <c r="R219" s="3"/>
      <c r="S219" s="3"/>
      <c r="T219" s="3"/>
      <c r="U219" s="3"/>
      <c r="V219" s="33"/>
      <c r="W219" s="33"/>
      <c r="X219" s="33"/>
      <c r="Y219" s="3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</row>
    <row r="220" spans="2:104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33"/>
      <c r="Q220" s="3"/>
      <c r="R220" s="3"/>
      <c r="S220" s="3"/>
      <c r="T220" s="3"/>
      <c r="U220" s="3"/>
      <c r="V220" s="33"/>
      <c r="W220" s="33"/>
      <c r="X220" s="33"/>
      <c r="Y220" s="3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</row>
    <row r="221" spans="2:104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33"/>
      <c r="Q221" s="3"/>
      <c r="R221" s="3"/>
      <c r="S221" s="3"/>
      <c r="T221" s="3"/>
      <c r="U221" s="3"/>
      <c r="V221" s="33"/>
      <c r="W221" s="33"/>
      <c r="X221" s="33"/>
      <c r="Y221" s="3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</row>
    <row r="222" spans="2:104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33"/>
      <c r="Q222" s="3"/>
      <c r="R222" s="3"/>
      <c r="S222" s="3"/>
      <c r="T222" s="3"/>
      <c r="U222" s="3"/>
      <c r="V222" s="33"/>
      <c r="W222" s="33"/>
      <c r="X222" s="33"/>
      <c r="Y222" s="3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</row>
    <row r="223" spans="2:104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33"/>
      <c r="Q223" s="3"/>
      <c r="R223" s="3"/>
      <c r="S223" s="3"/>
      <c r="T223" s="3"/>
      <c r="U223" s="3"/>
      <c r="V223" s="33"/>
      <c r="W223" s="33"/>
      <c r="X223" s="33"/>
      <c r="Y223" s="3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</row>
    <row r="224" spans="2:104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33"/>
      <c r="Q224" s="3"/>
      <c r="R224" s="3"/>
      <c r="S224" s="3"/>
      <c r="T224" s="3"/>
      <c r="U224" s="3"/>
      <c r="V224" s="33"/>
      <c r="W224" s="33"/>
      <c r="X224" s="33"/>
      <c r="Y224" s="3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</row>
    <row r="225" spans="2:104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33"/>
      <c r="Q225" s="3"/>
      <c r="R225" s="3"/>
      <c r="S225" s="3"/>
      <c r="T225" s="3"/>
      <c r="U225" s="3"/>
      <c r="V225" s="33"/>
      <c r="W225" s="33"/>
      <c r="X225" s="33"/>
      <c r="Y225" s="3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</row>
    <row r="226" spans="2:104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33"/>
      <c r="Q226" s="3"/>
      <c r="R226" s="3"/>
      <c r="S226" s="3"/>
      <c r="T226" s="3"/>
      <c r="U226" s="3"/>
      <c r="V226" s="33"/>
      <c r="W226" s="33"/>
      <c r="X226" s="33"/>
      <c r="Y226" s="3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</row>
    <row r="227" spans="2:104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33"/>
      <c r="Q227" s="3"/>
      <c r="R227" s="3"/>
      <c r="S227" s="3"/>
      <c r="T227" s="3"/>
      <c r="U227" s="3"/>
      <c r="V227" s="33"/>
      <c r="W227" s="33"/>
      <c r="X227" s="33"/>
      <c r="Y227" s="3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</row>
    <row r="228" spans="2:104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33"/>
      <c r="Q228" s="3"/>
      <c r="R228" s="3"/>
      <c r="S228" s="3"/>
      <c r="T228" s="3"/>
      <c r="U228" s="3"/>
      <c r="V228" s="33"/>
      <c r="W228" s="33"/>
      <c r="X228" s="33"/>
      <c r="Y228" s="3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</row>
    <row r="229" spans="2:104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33"/>
      <c r="Q229" s="3"/>
      <c r="R229" s="3"/>
      <c r="S229" s="3"/>
      <c r="T229" s="3"/>
      <c r="U229" s="3"/>
      <c r="V229" s="33"/>
      <c r="W229" s="33"/>
      <c r="X229" s="33"/>
      <c r="Y229" s="3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</row>
    <row r="230" spans="2:104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33"/>
      <c r="Q230" s="3"/>
      <c r="R230" s="3"/>
      <c r="S230" s="3"/>
      <c r="T230" s="3"/>
      <c r="U230" s="3"/>
      <c r="V230" s="33"/>
      <c r="W230" s="33"/>
      <c r="X230" s="33"/>
      <c r="Y230" s="3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</row>
    <row r="231" spans="2:104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33"/>
      <c r="Q231" s="3"/>
      <c r="R231" s="3"/>
      <c r="S231" s="3"/>
      <c r="T231" s="3"/>
      <c r="U231" s="3"/>
      <c r="V231" s="33"/>
      <c r="W231" s="33"/>
      <c r="X231" s="33"/>
      <c r="Y231" s="3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</row>
    <row r="232" spans="2:104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33"/>
      <c r="Q232" s="3"/>
      <c r="R232" s="3"/>
      <c r="S232" s="3"/>
      <c r="T232" s="3"/>
      <c r="U232" s="3"/>
      <c r="V232" s="33"/>
      <c r="W232" s="33"/>
      <c r="X232" s="33"/>
      <c r="Y232" s="3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</row>
    <row r="233" spans="2:104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33"/>
      <c r="Q233" s="3"/>
      <c r="R233" s="3"/>
      <c r="S233" s="3"/>
      <c r="T233" s="3"/>
      <c r="U233" s="3"/>
      <c r="V233" s="33"/>
      <c r="W233" s="33"/>
      <c r="X233" s="33"/>
      <c r="Y233" s="3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</row>
    <row r="234" spans="2:104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33"/>
      <c r="Q234" s="3"/>
      <c r="R234" s="3"/>
      <c r="S234" s="3"/>
      <c r="T234" s="3"/>
      <c r="U234" s="3"/>
      <c r="V234" s="33"/>
      <c r="W234" s="33"/>
      <c r="X234" s="33"/>
      <c r="Y234" s="3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</row>
    <row r="235" spans="2:104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33"/>
      <c r="Q235" s="3"/>
      <c r="R235" s="3"/>
      <c r="S235" s="3"/>
      <c r="T235" s="3"/>
      <c r="U235" s="3"/>
      <c r="V235" s="33"/>
      <c r="W235" s="33"/>
      <c r="X235" s="33"/>
      <c r="Y235" s="3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</row>
    <row r="236" spans="2:104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33"/>
      <c r="Q236" s="3"/>
      <c r="R236" s="3"/>
      <c r="S236" s="3"/>
      <c r="T236" s="3"/>
      <c r="U236" s="3"/>
      <c r="V236" s="33"/>
      <c r="W236" s="33"/>
      <c r="X236" s="33"/>
      <c r="Y236" s="3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</row>
    <row r="237" spans="2:104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33"/>
      <c r="Q237" s="3"/>
      <c r="R237" s="3"/>
      <c r="S237" s="3"/>
      <c r="T237" s="3"/>
      <c r="U237" s="3"/>
      <c r="V237" s="33"/>
      <c r="W237" s="33"/>
      <c r="X237" s="33"/>
      <c r="Y237" s="3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</row>
    <row r="238" spans="2:104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33"/>
      <c r="Q238" s="3"/>
      <c r="R238" s="3"/>
      <c r="S238" s="3"/>
      <c r="T238" s="3"/>
      <c r="U238" s="3"/>
      <c r="V238" s="33"/>
      <c r="W238" s="33"/>
      <c r="X238" s="33"/>
      <c r="Y238" s="3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</row>
    <row r="239" spans="2:104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33"/>
      <c r="Q239" s="3"/>
      <c r="R239" s="3"/>
      <c r="S239" s="3"/>
      <c r="T239" s="3"/>
      <c r="U239" s="3"/>
      <c r="V239" s="33"/>
      <c r="W239" s="33"/>
      <c r="X239" s="33"/>
      <c r="Y239" s="3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</row>
    <row r="240" spans="2:104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33"/>
      <c r="Q240" s="3"/>
      <c r="R240" s="3"/>
      <c r="S240" s="3"/>
      <c r="T240" s="3"/>
      <c r="U240" s="3"/>
      <c r="V240" s="33"/>
      <c r="W240" s="33"/>
      <c r="X240" s="33"/>
      <c r="Y240" s="3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</row>
    <row r="241" spans="2:104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33"/>
      <c r="Q241" s="3"/>
      <c r="R241" s="3"/>
      <c r="S241" s="3"/>
      <c r="T241" s="3"/>
      <c r="U241" s="3"/>
      <c r="V241" s="33"/>
      <c r="W241" s="33"/>
      <c r="X241" s="33"/>
      <c r="Y241" s="3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</row>
    <row r="242" spans="2:104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33"/>
      <c r="Q242" s="3"/>
      <c r="R242" s="3"/>
      <c r="S242" s="3"/>
      <c r="T242" s="3"/>
      <c r="U242" s="3"/>
      <c r="V242" s="33"/>
      <c r="W242" s="33"/>
      <c r="X242" s="33"/>
      <c r="Y242" s="3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</row>
    <row r="243" spans="2:104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33"/>
      <c r="Q243" s="3"/>
      <c r="R243" s="3"/>
      <c r="S243" s="3"/>
      <c r="T243" s="3"/>
      <c r="U243" s="3"/>
      <c r="V243" s="33"/>
      <c r="W243" s="33"/>
      <c r="X243" s="33"/>
      <c r="Y243" s="3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</row>
    <row r="244" spans="2:104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33"/>
      <c r="Q244" s="3"/>
      <c r="R244" s="3"/>
      <c r="S244" s="3"/>
      <c r="T244" s="3"/>
      <c r="U244" s="3"/>
      <c r="V244" s="33"/>
      <c r="W244" s="33"/>
      <c r="X244" s="33"/>
      <c r="Y244" s="3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</row>
    <row r="245" spans="2:104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33"/>
      <c r="Q245" s="3"/>
      <c r="R245" s="3"/>
      <c r="S245" s="3"/>
      <c r="T245" s="3"/>
      <c r="U245" s="3"/>
      <c r="V245" s="33"/>
      <c r="W245" s="33"/>
      <c r="X245" s="33"/>
      <c r="Y245" s="3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</row>
    <row r="246" spans="2:104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33"/>
      <c r="Q246" s="3"/>
      <c r="R246" s="3"/>
      <c r="S246" s="3"/>
      <c r="T246" s="3"/>
      <c r="U246" s="3"/>
      <c r="V246" s="33"/>
      <c r="W246" s="33"/>
      <c r="X246" s="33"/>
      <c r="Y246" s="3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</row>
    <row r="247" spans="2:104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33"/>
      <c r="Q247" s="3"/>
      <c r="R247" s="3"/>
      <c r="S247" s="3"/>
      <c r="T247" s="3"/>
      <c r="U247" s="3"/>
      <c r="V247" s="33"/>
      <c r="W247" s="33"/>
      <c r="X247" s="33"/>
      <c r="Y247" s="3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</row>
    <row r="248" spans="2:104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33"/>
      <c r="Q248" s="3"/>
      <c r="R248" s="3"/>
      <c r="S248" s="3"/>
      <c r="T248" s="3"/>
      <c r="U248" s="3"/>
      <c r="V248" s="33"/>
      <c r="W248" s="33"/>
      <c r="X248" s="33"/>
      <c r="Y248" s="3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</row>
    <row r="249" spans="2:104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33"/>
      <c r="Q249" s="3"/>
      <c r="R249" s="3"/>
      <c r="S249" s="3"/>
      <c r="T249" s="3"/>
      <c r="U249" s="3"/>
      <c r="V249" s="33"/>
      <c r="W249" s="33"/>
      <c r="X249" s="33"/>
      <c r="Y249" s="3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</row>
    <row r="250" spans="2:104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33"/>
      <c r="Q250" s="3"/>
      <c r="R250" s="3"/>
      <c r="S250" s="3"/>
      <c r="T250" s="3"/>
      <c r="U250" s="3"/>
      <c r="V250" s="33"/>
      <c r="W250" s="33"/>
      <c r="X250" s="33"/>
      <c r="Y250" s="3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</row>
    <row r="251" spans="2:104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33"/>
      <c r="Q251" s="3"/>
      <c r="R251" s="3"/>
      <c r="S251" s="3"/>
      <c r="T251" s="3"/>
      <c r="U251" s="3"/>
      <c r="V251" s="33"/>
      <c r="W251" s="33"/>
      <c r="X251" s="33"/>
      <c r="Y251" s="3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</row>
    <row r="252" spans="2:104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33"/>
      <c r="Q252" s="3"/>
      <c r="R252" s="3"/>
      <c r="S252" s="3"/>
      <c r="T252" s="3"/>
      <c r="U252" s="3"/>
      <c r="V252" s="33"/>
      <c r="W252" s="33"/>
      <c r="X252" s="33"/>
      <c r="Y252" s="3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</row>
    <row r="253" spans="2:104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33"/>
      <c r="Q253" s="3"/>
      <c r="R253" s="3"/>
      <c r="S253" s="3"/>
      <c r="T253" s="3"/>
      <c r="U253" s="3"/>
      <c r="V253" s="33"/>
      <c r="W253" s="33"/>
      <c r="X253" s="33"/>
      <c r="Y253" s="3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</row>
    <row r="254" spans="2:104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33"/>
      <c r="Q254" s="3"/>
      <c r="R254" s="3"/>
      <c r="S254" s="3"/>
      <c r="T254" s="3"/>
      <c r="U254" s="3"/>
      <c r="V254" s="33"/>
      <c r="W254" s="33"/>
      <c r="X254" s="33"/>
      <c r="Y254" s="3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</row>
    <row r="255" spans="2:104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33"/>
      <c r="Q255" s="3"/>
      <c r="R255" s="3"/>
      <c r="S255" s="3"/>
      <c r="T255" s="3"/>
      <c r="U255" s="3"/>
      <c r="V255" s="33"/>
      <c r="W255" s="33"/>
      <c r="X255" s="33"/>
      <c r="Y255" s="3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</row>
    <row r="256" spans="2:104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33"/>
      <c r="Q256" s="3"/>
      <c r="R256" s="3"/>
      <c r="S256" s="3"/>
      <c r="T256" s="3"/>
      <c r="U256" s="3"/>
      <c r="V256" s="33"/>
      <c r="W256" s="33"/>
      <c r="X256" s="33"/>
      <c r="Y256" s="3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</row>
    <row r="257" spans="2:104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33"/>
      <c r="Q257" s="3"/>
      <c r="R257" s="3"/>
      <c r="S257" s="3"/>
      <c r="T257" s="3"/>
      <c r="U257" s="3"/>
      <c r="V257" s="33"/>
      <c r="W257" s="33"/>
      <c r="X257" s="33"/>
      <c r="Y257" s="3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</row>
    <row r="258" spans="2:104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33"/>
      <c r="Q258" s="3"/>
      <c r="R258" s="3"/>
      <c r="S258" s="3"/>
      <c r="T258" s="3"/>
      <c r="U258" s="3"/>
      <c r="V258" s="33"/>
      <c r="W258" s="33"/>
      <c r="X258" s="33"/>
      <c r="Y258" s="3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</row>
    <row r="259" spans="2:104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33"/>
      <c r="Q259" s="3"/>
      <c r="R259" s="3"/>
      <c r="S259" s="3"/>
      <c r="T259" s="3"/>
      <c r="U259" s="3"/>
      <c r="V259" s="33"/>
      <c r="W259" s="33"/>
      <c r="X259" s="33"/>
      <c r="Y259" s="3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</row>
    <row r="260" spans="2:104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33"/>
      <c r="Q260" s="3"/>
      <c r="R260" s="3"/>
      <c r="S260" s="3"/>
      <c r="T260" s="3"/>
      <c r="U260" s="3"/>
      <c r="V260" s="33"/>
      <c r="W260" s="33"/>
      <c r="X260" s="33"/>
      <c r="Y260" s="3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</row>
    <row r="261" spans="2:104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33"/>
      <c r="Q261" s="3"/>
      <c r="R261" s="3"/>
      <c r="S261" s="3"/>
      <c r="T261" s="3"/>
      <c r="U261" s="3"/>
      <c r="V261" s="33"/>
      <c r="W261" s="33"/>
      <c r="X261" s="33"/>
      <c r="Y261" s="3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</row>
    <row r="262" spans="2:104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33"/>
      <c r="Q262" s="3"/>
      <c r="R262" s="3"/>
      <c r="S262" s="3"/>
      <c r="T262" s="3"/>
      <c r="U262" s="3"/>
      <c r="V262" s="33"/>
      <c r="W262" s="33"/>
      <c r="X262" s="33"/>
      <c r="Y262" s="3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</row>
    <row r="263" spans="2:104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33"/>
      <c r="Q263" s="3"/>
      <c r="R263" s="3"/>
      <c r="S263" s="3"/>
      <c r="T263" s="3"/>
      <c r="U263" s="3"/>
      <c r="V263" s="33"/>
      <c r="W263" s="33"/>
      <c r="X263" s="33"/>
      <c r="Y263" s="3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</row>
    <row r="264" spans="2:104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33"/>
      <c r="Q264" s="3"/>
      <c r="R264" s="3"/>
      <c r="S264" s="3"/>
      <c r="T264" s="3"/>
      <c r="U264" s="3"/>
      <c r="V264" s="33"/>
      <c r="W264" s="33"/>
      <c r="X264" s="33"/>
      <c r="Y264" s="3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</row>
    <row r="265" spans="2:104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33"/>
      <c r="Q265" s="3"/>
      <c r="R265" s="3"/>
      <c r="S265" s="3"/>
      <c r="T265" s="3"/>
      <c r="U265" s="3"/>
      <c r="V265" s="33"/>
      <c r="W265" s="33"/>
      <c r="X265" s="33"/>
      <c r="Y265" s="3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</row>
    <row r="266" spans="2:104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33"/>
      <c r="Q266" s="3"/>
      <c r="R266" s="3"/>
      <c r="S266" s="3"/>
      <c r="T266" s="3"/>
      <c r="U266" s="3"/>
      <c r="V266" s="33"/>
      <c r="W266" s="33"/>
      <c r="X266" s="33"/>
      <c r="Y266" s="3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</row>
    <row r="267" spans="2:104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33"/>
      <c r="Q267" s="3"/>
      <c r="R267" s="3"/>
      <c r="S267" s="3"/>
      <c r="T267" s="3"/>
      <c r="U267" s="3"/>
      <c r="V267" s="33"/>
      <c r="W267" s="33"/>
      <c r="X267" s="33"/>
      <c r="Y267" s="3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</row>
    <row r="268" spans="2:104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33"/>
      <c r="Q268" s="3"/>
      <c r="R268" s="3"/>
      <c r="S268" s="3"/>
      <c r="T268" s="3"/>
      <c r="U268" s="3"/>
      <c r="V268" s="33"/>
      <c r="W268" s="33"/>
      <c r="X268" s="33"/>
      <c r="Y268" s="3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</row>
    <row r="269" spans="2:104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33"/>
      <c r="Q269" s="3"/>
      <c r="R269" s="3"/>
      <c r="S269" s="3"/>
      <c r="T269" s="3"/>
      <c r="U269" s="3"/>
      <c r="V269" s="33"/>
      <c r="W269" s="33"/>
      <c r="X269" s="33"/>
      <c r="Y269" s="3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</row>
    <row r="270" spans="2:104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33"/>
      <c r="Q270" s="3"/>
      <c r="R270" s="3"/>
      <c r="S270" s="3"/>
      <c r="T270" s="3"/>
      <c r="U270" s="3"/>
      <c r="V270" s="33"/>
      <c r="W270" s="33"/>
      <c r="X270" s="33"/>
      <c r="Y270" s="3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</row>
    <row r="271" spans="2:104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33"/>
      <c r="Q271" s="3"/>
      <c r="R271" s="3"/>
      <c r="S271" s="3"/>
      <c r="T271" s="3"/>
      <c r="U271" s="3"/>
      <c r="V271" s="33"/>
      <c r="W271" s="33"/>
      <c r="X271" s="33"/>
      <c r="Y271" s="3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</row>
    <row r="272" spans="2:104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33"/>
      <c r="Q272" s="3"/>
      <c r="R272" s="3"/>
      <c r="S272" s="3"/>
      <c r="T272" s="3"/>
      <c r="U272" s="3"/>
      <c r="V272" s="33"/>
      <c r="W272" s="33"/>
      <c r="X272" s="33"/>
      <c r="Y272" s="3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</row>
    <row r="273" spans="2:104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33"/>
      <c r="Q273" s="3"/>
      <c r="R273" s="3"/>
      <c r="S273" s="3"/>
      <c r="T273" s="3"/>
      <c r="U273" s="3"/>
      <c r="V273" s="33"/>
      <c r="W273" s="33"/>
      <c r="X273" s="33"/>
      <c r="Y273" s="3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</row>
    <row r="274" spans="2:104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33"/>
      <c r="Q274" s="3"/>
      <c r="R274" s="3"/>
      <c r="S274" s="3"/>
      <c r="T274" s="3"/>
      <c r="U274" s="3"/>
      <c r="V274" s="33"/>
      <c r="W274" s="33"/>
      <c r="X274" s="33"/>
      <c r="Y274" s="3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</row>
    <row r="275" spans="2:104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33"/>
      <c r="Q275" s="3"/>
      <c r="R275" s="3"/>
      <c r="S275" s="3"/>
      <c r="T275" s="3"/>
      <c r="U275" s="3"/>
      <c r="V275" s="33"/>
      <c r="W275" s="33"/>
      <c r="X275" s="33"/>
      <c r="Y275" s="3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</row>
    <row r="276" spans="2:104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33"/>
      <c r="Q276" s="3"/>
      <c r="R276" s="3"/>
      <c r="S276" s="3"/>
      <c r="T276" s="3"/>
      <c r="U276" s="3"/>
      <c r="V276" s="33"/>
      <c r="W276" s="33"/>
      <c r="X276" s="33"/>
      <c r="Y276" s="3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</row>
    <row r="277" spans="2:104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33"/>
      <c r="Q277" s="3"/>
      <c r="R277" s="3"/>
      <c r="S277" s="3"/>
      <c r="T277" s="3"/>
      <c r="U277" s="3"/>
      <c r="V277" s="33"/>
      <c r="W277" s="33"/>
      <c r="X277" s="33"/>
      <c r="Y277" s="3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</row>
    <row r="278" spans="2:104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33"/>
      <c r="Q278" s="3"/>
      <c r="R278" s="3"/>
      <c r="S278" s="3"/>
      <c r="T278" s="3"/>
      <c r="U278" s="3"/>
      <c r="V278" s="33"/>
      <c r="W278" s="33"/>
      <c r="X278" s="33"/>
      <c r="Y278" s="3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</row>
    <row r="279" spans="2:104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33"/>
      <c r="Q279" s="3"/>
      <c r="R279" s="3"/>
      <c r="S279" s="3"/>
      <c r="T279" s="3"/>
      <c r="U279" s="3"/>
      <c r="V279" s="33"/>
      <c r="W279" s="33"/>
      <c r="X279" s="33"/>
      <c r="Y279" s="3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</row>
    <row r="280" spans="2:104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33"/>
      <c r="Q280" s="3"/>
      <c r="R280" s="3"/>
      <c r="S280" s="3"/>
      <c r="T280" s="3"/>
      <c r="U280" s="3"/>
      <c r="V280" s="33"/>
      <c r="W280" s="33"/>
      <c r="X280" s="33"/>
      <c r="Y280" s="3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</row>
    <row r="281" spans="2:104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33"/>
      <c r="Q281" s="3"/>
      <c r="R281" s="3"/>
      <c r="S281" s="3"/>
      <c r="T281" s="3"/>
      <c r="U281" s="3"/>
      <c r="V281" s="33"/>
      <c r="W281" s="33"/>
      <c r="X281" s="33"/>
      <c r="Y281" s="3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</row>
    <row r="282" spans="2:104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33"/>
      <c r="Q282" s="3"/>
      <c r="R282" s="3"/>
      <c r="S282" s="3"/>
      <c r="T282" s="3"/>
      <c r="U282" s="3"/>
      <c r="V282" s="33"/>
      <c r="W282" s="33"/>
      <c r="X282" s="33"/>
      <c r="Y282" s="3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</row>
    <row r="283" spans="2:104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33"/>
      <c r="Q283" s="3"/>
      <c r="R283" s="3"/>
      <c r="S283" s="3"/>
      <c r="T283" s="3"/>
      <c r="U283" s="3"/>
      <c r="V283" s="33"/>
      <c r="W283" s="33"/>
      <c r="X283" s="33"/>
      <c r="Y283" s="3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</row>
    <row r="284" spans="2:104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33"/>
      <c r="Q284" s="3"/>
      <c r="R284" s="3"/>
      <c r="S284" s="3"/>
      <c r="T284" s="3"/>
      <c r="U284" s="3"/>
      <c r="V284" s="33"/>
      <c r="W284" s="33"/>
      <c r="X284" s="33"/>
      <c r="Y284" s="3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</row>
    <row r="285" spans="2:104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33"/>
      <c r="Q285" s="3"/>
      <c r="R285" s="3"/>
      <c r="S285" s="3"/>
      <c r="T285" s="3"/>
      <c r="U285" s="3"/>
      <c r="V285" s="33"/>
      <c r="W285" s="33"/>
      <c r="X285" s="33"/>
      <c r="Y285" s="3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</row>
    <row r="286" spans="2:104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33"/>
      <c r="Q286" s="3"/>
      <c r="R286" s="3"/>
      <c r="S286" s="3"/>
      <c r="T286" s="3"/>
      <c r="U286" s="3"/>
      <c r="V286" s="33"/>
      <c r="W286" s="33"/>
      <c r="X286" s="33"/>
      <c r="Y286" s="3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</row>
    <row r="287" spans="2:104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33"/>
      <c r="Q287" s="3"/>
      <c r="R287" s="3"/>
      <c r="S287" s="3"/>
      <c r="T287" s="3"/>
      <c r="U287" s="3"/>
      <c r="V287" s="33"/>
      <c r="W287" s="33"/>
      <c r="X287" s="33"/>
      <c r="Y287" s="3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</row>
    <row r="288" spans="2:104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33"/>
      <c r="Q288" s="3"/>
      <c r="R288" s="3"/>
      <c r="S288" s="3"/>
      <c r="T288" s="3"/>
      <c r="U288" s="3"/>
      <c r="V288" s="33"/>
      <c r="W288" s="33"/>
      <c r="X288" s="33"/>
      <c r="Y288" s="3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</row>
    <row r="289" spans="2:104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33"/>
      <c r="Q289" s="3"/>
      <c r="R289" s="3"/>
      <c r="S289" s="3"/>
      <c r="T289" s="3"/>
      <c r="U289" s="3"/>
      <c r="V289" s="33"/>
      <c r="W289" s="33"/>
      <c r="X289" s="33"/>
      <c r="Y289" s="3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</row>
    <row r="290" spans="2:104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33"/>
      <c r="Q290" s="3"/>
      <c r="R290" s="3"/>
      <c r="S290" s="3"/>
      <c r="T290" s="3"/>
      <c r="U290" s="3"/>
      <c r="V290" s="33"/>
      <c r="W290" s="33"/>
      <c r="X290" s="33"/>
      <c r="Y290" s="3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</row>
    <row r="291" spans="2:104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33"/>
      <c r="Q291" s="3"/>
      <c r="R291" s="3"/>
      <c r="S291" s="3"/>
      <c r="T291" s="3"/>
      <c r="U291" s="3"/>
      <c r="V291" s="33"/>
      <c r="W291" s="33"/>
      <c r="X291" s="33"/>
      <c r="Y291" s="3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</row>
    <row r="292" spans="2:104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33"/>
      <c r="Q292" s="3"/>
      <c r="R292" s="3"/>
      <c r="S292" s="3"/>
      <c r="T292" s="3"/>
      <c r="U292" s="3"/>
      <c r="V292" s="33"/>
      <c r="W292" s="33"/>
      <c r="X292" s="33"/>
      <c r="Y292" s="3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</row>
    <row r="293" spans="2:104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33"/>
      <c r="Q293" s="3"/>
      <c r="R293" s="3"/>
      <c r="S293" s="3"/>
      <c r="T293" s="3"/>
      <c r="U293" s="3"/>
      <c r="V293" s="33"/>
      <c r="W293" s="33"/>
      <c r="X293" s="33"/>
      <c r="Y293" s="3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</row>
    <row r="294" spans="2:104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33"/>
      <c r="Q294" s="3"/>
      <c r="R294" s="3"/>
      <c r="S294" s="3"/>
      <c r="T294" s="3"/>
      <c r="U294" s="3"/>
      <c r="V294" s="33"/>
      <c r="W294" s="33"/>
      <c r="X294" s="33"/>
      <c r="Y294" s="3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</row>
    <row r="295" spans="2:104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33"/>
      <c r="Q295" s="3"/>
      <c r="R295" s="3"/>
      <c r="S295" s="3"/>
      <c r="T295" s="3"/>
      <c r="U295" s="3"/>
      <c r="V295" s="33"/>
      <c r="W295" s="33"/>
      <c r="X295" s="33"/>
      <c r="Y295" s="3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</row>
    <row r="296" spans="2:104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33"/>
      <c r="Q296" s="3"/>
      <c r="R296" s="3"/>
      <c r="S296" s="3"/>
      <c r="T296" s="3"/>
      <c r="U296" s="3"/>
      <c r="V296" s="33"/>
      <c r="W296" s="33"/>
      <c r="X296" s="33"/>
      <c r="Y296" s="3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</row>
    <row r="297" spans="2:104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33"/>
      <c r="Q297" s="3"/>
      <c r="R297" s="3"/>
      <c r="S297" s="3"/>
      <c r="T297" s="3"/>
      <c r="U297" s="3"/>
      <c r="V297" s="33"/>
      <c r="W297" s="33"/>
      <c r="X297" s="33"/>
      <c r="Y297" s="3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</row>
    <row r="298" spans="2:104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33"/>
      <c r="Q298" s="3"/>
      <c r="R298" s="3"/>
      <c r="S298" s="3"/>
      <c r="T298" s="3"/>
      <c r="U298" s="3"/>
      <c r="V298" s="33"/>
      <c r="W298" s="33"/>
      <c r="X298" s="33"/>
      <c r="Y298" s="3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</row>
    <row r="299" spans="2:104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33"/>
      <c r="Q299" s="3"/>
      <c r="R299" s="3"/>
      <c r="S299" s="3"/>
      <c r="T299" s="3"/>
      <c r="U299" s="3"/>
      <c r="V299" s="33"/>
      <c r="W299" s="33"/>
      <c r="X299" s="33"/>
      <c r="Y299" s="3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</row>
    <row r="300" spans="2:104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33"/>
      <c r="Q300" s="3"/>
      <c r="R300" s="3"/>
      <c r="S300" s="3"/>
      <c r="T300" s="3"/>
      <c r="U300" s="3"/>
      <c r="V300" s="33"/>
      <c r="W300" s="33"/>
      <c r="X300" s="33"/>
      <c r="Y300" s="3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</row>
    <row r="301" spans="2:104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33"/>
      <c r="Q301" s="3"/>
      <c r="R301" s="3"/>
      <c r="S301" s="3"/>
      <c r="T301" s="3"/>
      <c r="U301" s="3"/>
      <c r="V301" s="33"/>
      <c r="W301" s="33"/>
      <c r="X301" s="33"/>
      <c r="Y301" s="3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</row>
    <row r="302" spans="2:104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33"/>
      <c r="Q302" s="3"/>
      <c r="R302" s="3"/>
      <c r="S302" s="3"/>
      <c r="T302" s="3"/>
      <c r="U302" s="3"/>
      <c r="V302" s="33"/>
      <c r="W302" s="33"/>
      <c r="X302" s="33"/>
      <c r="Y302" s="3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</row>
    <row r="303" spans="2:104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33"/>
      <c r="Q303" s="3"/>
      <c r="R303" s="3"/>
      <c r="S303" s="3"/>
      <c r="T303" s="3"/>
      <c r="U303" s="3"/>
      <c r="V303" s="33"/>
      <c r="W303" s="33"/>
      <c r="X303" s="33"/>
      <c r="Y303" s="3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</row>
    <row r="304" spans="2:104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33"/>
      <c r="Q304" s="3"/>
      <c r="R304" s="3"/>
      <c r="S304" s="3"/>
      <c r="T304" s="3"/>
      <c r="U304" s="3"/>
      <c r="V304" s="33"/>
      <c r="W304" s="33"/>
      <c r="X304" s="33"/>
      <c r="Y304" s="3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</row>
    <row r="305" spans="2:104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33"/>
      <c r="Q305" s="3"/>
      <c r="R305" s="3"/>
      <c r="S305" s="3"/>
      <c r="T305" s="3"/>
      <c r="U305" s="3"/>
      <c r="V305" s="33"/>
      <c r="W305" s="33"/>
      <c r="X305" s="33"/>
      <c r="Y305" s="3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</row>
    <row r="306" spans="2:104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33"/>
      <c r="Q306" s="3"/>
      <c r="R306" s="3"/>
      <c r="S306" s="3"/>
      <c r="T306" s="3"/>
      <c r="U306" s="3"/>
      <c r="V306" s="33"/>
      <c r="W306" s="33"/>
      <c r="X306" s="33"/>
      <c r="Y306" s="3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</row>
    <row r="307" spans="2:104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33"/>
      <c r="Q307" s="3"/>
      <c r="R307" s="3"/>
      <c r="S307" s="3"/>
      <c r="T307" s="3"/>
      <c r="U307" s="3"/>
      <c r="V307" s="33"/>
      <c r="W307" s="33"/>
      <c r="X307" s="33"/>
      <c r="Y307" s="3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</row>
    <row r="308" spans="2:104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33"/>
      <c r="Q308" s="3"/>
      <c r="R308" s="3"/>
      <c r="S308" s="3"/>
      <c r="T308" s="3"/>
      <c r="U308" s="3"/>
      <c r="V308" s="33"/>
      <c r="W308" s="33"/>
      <c r="X308" s="33"/>
      <c r="Y308" s="3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</row>
    <row r="309" spans="2:104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33"/>
      <c r="Q309" s="3"/>
      <c r="R309" s="3"/>
      <c r="S309" s="3"/>
      <c r="T309" s="3"/>
      <c r="U309" s="3"/>
      <c r="V309" s="33"/>
      <c r="W309" s="33"/>
      <c r="X309" s="33"/>
      <c r="Y309" s="3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</row>
    <row r="310" spans="2:104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33"/>
      <c r="Q310" s="3"/>
      <c r="R310" s="3"/>
      <c r="S310" s="3"/>
      <c r="T310" s="3"/>
      <c r="U310" s="3"/>
      <c r="V310" s="33"/>
      <c r="W310" s="33"/>
      <c r="X310" s="33"/>
      <c r="Y310" s="3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</row>
    <row r="311" spans="2:104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33"/>
      <c r="Q311" s="3"/>
      <c r="R311" s="3"/>
      <c r="S311" s="3"/>
      <c r="T311" s="3"/>
      <c r="U311" s="3"/>
      <c r="V311" s="33"/>
      <c r="W311" s="33"/>
      <c r="X311" s="33"/>
      <c r="Y311" s="3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</row>
    <row r="312" spans="2:104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33"/>
      <c r="Q312" s="3"/>
      <c r="R312" s="3"/>
      <c r="S312" s="3"/>
      <c r="T312" s="3"/>
      <c r="U312" s="3"/>
      <c r="V312" s="33"/>
      <c r="W312" s="33"/>
      <c r="X312" s="33"/>
      <c r="Y312" s="3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</row>
    <row r="313" spans="2:104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33"/>
      <c r="Q313" s="3"/>
      <c r="R313" s="3"/>
      <c r="S313" s="3"/>
      <c r="T313" s="3"/>
      <c r="U313" s="3"/>
      <c r="V313" s="33"/>
      <c r="W313" s="33"/>
      <c r="X313" s="33"/>
      <c r="Y313" s="3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</row>
    <row r="314" spans="2:104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33"/>
      <c r="Q314" s="3"/>
      <c r="R314" s="3"/>
      <c r="S314" s="3"/>
      <c r="T314" s="3"/>
      <c r="U314" s="3"/>
      <c r="V314" s="33"/>
      <c r="W314" s="33"/>
      <c r="X314" s="33"/>
      <c r="Y314" s="3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</row>
    <row r="315" spans="2:104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33"/>
      <c r="Q315" s="3"/>
      <c r="R315" s="3"/>
      <c r="S315" s="3"/>
      <c r="T315" s="3"/>
      <c r="U315" s="3"/>
      <c r="V315" s="33"/>
      <c r="W315" s="33"/>
      <c r="X315" s="33"/>
      <c r="Y315" s="3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</row>
    <row r="316" spans="2:104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33"/>
      <c r="Q316" s="3"/>
      <c r="R316" s="3"/>
      <c r="S316" s="3"/>
      <c r="T316" s="3"/>
      <c r="U316" s="3"/>
      <c r="V316" s="33"/>
      <c r="W316" s="33"/>
      <c r="X316" s="33"/>
      <c r="Y316" s="3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</row>
    <row r="317" spans="2:104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33"/>
      <c r="Q317" s="3"/>
      <c r="R317" s="3"/>
      <c r="S317" s="3"/>
      <c r="T317" s="3"/>
      <c r="U317" s="3"/>
      <c r="V317" s="33"/>
      <c r="W317" s="33"/>
      <c r="X317" s="33"/>
      <c r="Y317" s="3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</row>
    <row r="318" spans="2:104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33"/>
      <c r="Q318" s="3"/>
      <c r="R318" s="3"/>
      <c r="S318" s="3"/>
      <c r="T318" s="3"/>
      <c r="U318" s="3"/>
      <c r="V318" s="33"/>
      <c r="W318" s="33"/>
      <c r="X318" s="33"/>
      <c r="Y318" s="3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</row>
    <row r="319" spans="2:104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33"/>
      <c r="Q319" s="3"/>
      <c r="R319" s="3"/>
      <c r="S319" s="3"/>
      <c r="T319" s="3"/>
      <c r="U319" s="3"/>
      <c r="V319" s="33"/>
      <c r="W319" s="33"/>
      <c r="X319" s="33"/>
      <c r="Y319" s="3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</row>
    <row r="320" spans="2:104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33"/>
      <c r="Q320" s="3"/>
      <c r="R320" s="3"/>
      <c r="S320" s="3"/>
      <c r="T320" s="3"/>
      <c r="U320" s="3"/>
      <c r="V320" s="33"/>
      <c r="W320" s="33"/>
      <c r="X320" s="33"/>
      <c r="Y320" s="3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</row>
    <row r="321" spans="2:104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33"/>
      <c r="Q321" s="3"/>
      <c r="R321" s="3"/>
      <c r="S321" s="3"/>
      <c r="T321" s="3"/>
      <c r="U321" s="3"/>
      <c r="V321" s="33"/>
      <c r="W321" s="33"/>
      <c r="X321" s="33"/>
      <c r="Y321" s="3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</row>
    <row r="322" spans="2:104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33"/>
      <c r="Q322" s="3"/>
      <c r="R322" s="3"/>
      <c r="S322" s="3"/>
      <c r="T322" s="3"/>
      <c r="U322" s="3"/>
      <c r="V322" s="33"/>
      <c r="W322" s="33"/>
      <c r="X322" s="33"/>
      <c r="Y322" s="3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</row>
    <row r="323" spans="2:104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33"/>
      <c r="Q323" s="3"/>
      <c r="R323" s="3"/>
      <c r="S323" s="3"/>
      <c r="T323" s="3"/>
      <c r="U323" s="3"/>
      <c r="V323" s="33"/>
      <c r="W323" s="33"/>
      <c r="X323" s="33"/>
      <c r="Y323" s="3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</row>
    <row r="324" spans="2:104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33"/>
      <c r="Q324" s="3"/>
      <c r="R324" s="3"/>
      <c r="S324" s="3"/>
      <c r="T324" s="3"/>
      <c r="U324" s="3"/>
      <c r="V324" s="33"/>
      <c r="W324" s="33"/>
      <c r="X324" s="33"/>
      <c r="Y324" s="3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</row>
    <row r="325" spans="2:104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33"/>
      <c r="Q325" s="3"/>
      <c r="R325" s="3"/>
      <c r="S325" s="3"/>
      <c r="T325" s="3"/>
      <c r="U325" s="3"/>
      <c r="V325" s="33"/>
      <c r="W325" s="33"/>
      <c r="X325" s="33"/>
      <c r="Y325" s="3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</row>
    <row r="326" spans="2:104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33"/>
      <c r="Q326" s="3"/>
      <c r="R326" s="3"/>
      <c r="S326" s="3"/>
      <c r="T326" s="3"/>
      <c r="U326" s="3"/>
      <c r="V326" s="33"/>
      <c r="W326" s="33"/>
      <c r="X326" s="33"/>
      <c r="Y326" s="3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</row>
    <row r="327" spans="2:104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33"/>
      <c r="Q327" s="3"/>
      <c r="R327" s="3"/>
      <c r="S327" s="3"/>
      <c r="T327" s="3"/>
      <c r="U327" s="3"/>
      <c r="V327" s="33"/>
      <c r="W327" s="33"/>
      <c r="X327" s="33"/>
      <c r="Y327" s="3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</row>
    <row r="328" spans="2:104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33"/>
      <c r="Q328" s="3"/>
      <c r="R328" s="3"/>
      <c r="S328" s="3"/>
      <c r="T328" s="3"/>
      <c r="U328" s="3"/>
      <c r="V328" s="33"/>
      <c r="W328" s="33"/>
      <c r="X328" s="33"/>
      <c r="Y328" s="3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</row>
    <row r="329" spans="2:104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33"/>
      <c r="Q329" s="3"/>
      <c r="R329" s="3"/>
      <c r="S329" s="3"/>
      <c r="T329" s="3"/>
      <c r="U329" s="3"/>
      <c r="V329" s="33"/>
      <c r="W329" s="33"/>
      <c r="X329" s="33"/>
      <c r="Y329" s="3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</row>
    <row r="330" spans="2:104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33"/>
      <c r="Q330" s="3"/>
      <c r="R330" s="3"/>
      <c r="S330" s="3"/>
      <c r="T330" s="3"/>
      <c r="U330" s="3"/>
      <c r="V330" s="33"/>
      <c r="W330" s="33"/>
      <c r="X330" s="33"/>
      <c r="Y330" s="3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</row>
    <row r="331" spans="2:104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33"/>
      <c r="Q331" s="3"/>
      <c r="R331" s="3"/>
      <c r="S331" s="3"/>
      <c r="T331" s="3"/>
      <c r="U331" s="3"/>
      <c r="V331" s="33"/>
      <c r="W331" s="33"/>
      <c r="X331" s="33"/>
      <c r="Y331" s="3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</row>
    <row r="332" spans="2:104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33"/>
      <c r="Q332" s="3"/>
      <c r="R332" s="3"/>
      <c r="S332" s="3"/>
      <c r="T332" s="3"/>
      <c r="U332" s="3"/>
      <c r="V332" s="33"/>
      <c r="W332" s="33"/>
      <c r="X332" s="33"/>
      <c r="Y332" s="3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</row>
    <row r="333" spans="2:104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33"/>
      <c r="Q333" s="3"/>
      <c r="R333" s="3"/>
      <c r="S333" s="3"/>
      <c r="T333" s="3"/>
      <c r="U333" s="3"/>
      <c r="V333" s="33"/>
      <c r="W333" s="33"/>
      <c r="X333" s="33"/>
      <c r="Y333" s="3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</row>
    <row r="334" spans="2:104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33"/>
      <c r="Q334" s="3"/>
      <c r="R334" s="3"/>
      <c r="S334" s="3"/>
      <c r="T334" s="3"/>
      <c r="U334" s="3"/>
      <c r="V334" s="33"/>
      <c r="W334" s="33"/>
      <c r="X334" s="33"/>
      <c r="Y334" s="3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</row>
    <row r="335" spans="2:104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33"/>
      <c r="Q335" s="3"/>
      <c r="R335" s="3"/>
      <c r="S335" s="3"/>
      <c r="T335" s="3"/>
      <c r="U335" s="3"/>
      <c r="V335" s="33"/>
      <c r="W335" s="33"/>
      <c r="X335" s="33"/>
      <c r="Y335" s="3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</row>
    <row r="336" spans="2:104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33"/>
      <c r="Q336" s="3"/>
      <c r="R336" s="3"/>
      <c r="S336" s="3"/>
      <c r="T336" s="3"/>
      <c r="U336" s="3"/>
      <c r="V336" s="33"/>
      <c r="W336" s="33"/>
      <c r="X336" s="33"/>
      <c r="Y336" s="3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</row>
    <row r="337" spans="2:104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33"/>
      <c r="Q337" s="3"/>
      <c r="R337" s="3"/>
      <c r="S337" s="3"/>
      <c r="T337" s="3"/>
      <c r="U337" s="3"/>
      <c r="V337" s="33"/>
      <c r="W337" s="33"/>
      <c r="X337" s="33"/>
      <c r="Y337" s="3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</row>
    <row r="338" spans="2:104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33"/>
      <c r="Q338" s="3"/>
      <c r="R338" s="3"/>
      <c r="S338" s="3"/>
      <c r="T338" s="3"/>
      <c r="U338" s="3"/>
      <c r="V338" s="33"/>
      <c r="W338" s="33"/>
      <c r="X338" s="33"/>
      <c r="Y338" s="3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</row>
    <row r="339" spans="2:104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33"/>
      <c r="Q339" s="3"/>
      <c r="R339" s="3"/>
      <c r="S339" s="3"/>
      <c r="T339" s="3"/>
      <c r="U339" s="3"/>
      <c r="V339" s="33"/>
      <c r="W339" s="33"/>
      <c r="X339" s="33"/>
      <c r="Y339" s="3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</row>
    <row r="340" spans="2:104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33"/>
      <c r="Q340" s="3"/>
      <c r="R340" s="3"/>
      <c r="S340" s="3"/>
      <c r="T340" s="3"/>
      <c r="U340" s="3"/>
      <c r="V340" s="33"/>
      <c r="W340" s="33"/>
      <c r="X340" s="33"/>
      <c r="Y340" s="3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</row>
    <row r="341" spans="2:104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33"/>
      <c r="Q341" s="3"/>
      <c r="R341" s="3"/>
      <c r="S341" s="3"/>
      <c r="T341" s="3"/>
      <c r="U341" s="3"/>
      <c r="V341" s="33"/>
      <c r="W341" s="33"/>
      <c r="X341" s="33"/>
      <c r="Y341" s="3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</row>
    <row r="342" spans="2:104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33"/>
      <c r="Q342" s="3"/>
      <c r="R342" s="3"/>
      <c r="S342" s="3"/>
      <c r="T342" s="3"/>
      <c r="U342" s="3"/>
      <c r="V342" s="33"/>
      <c r="W342" s="33"/>
      <c r="X342" s="33"/>
      <c r="Y342" s="3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</row>
    <row r="343" spans="2:104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33"/>
      <c r="Q343" s="3"/>
      <c r="R343" s="3"/>
      <c r="S343" s="3"/>
      <c r="T343" s="3"/>
      <c r="U343" s="3"/>
      <c r="V343" s="33"/>
      <c r="W343" s="33"/>
      <c r="X343" s="33"/>
      <c r="Y343" s="3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</row>
    <row r="344" spans="2:104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33"/>
      <c r="Q344" s="3"/>
      <c r="R344" s="3"/>
      <c r="S344" s="3"/>
      <c r="T344" s="3"/>
      <c r="U344" s="3"/>
      <c r="V344" s="33"/>
      <c r="W344" s="33"/>
      <c r="X344" s="33"/>
      <c r="Y344" s="3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</row>
    <row r="345" spans="2:104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33"/>
      <c r="Q345" s="3"/>
      <c r="R345" s="3"/>
      <c r="S345" s="3"/>
      <c r="T345" s="3"/>
      <c r="U345" s="3"/>
      <c r="V345" s="33"/>
      <c r="W345" s="33"/>
      <c r="X345" s="33"/>
      <c r="Y345" s="3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</row>
    <row r="346" spans="2:104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33"/>
      <c r="Q346" s="3"/>
      <c r="R346" s="3"/>
      <c r="S346" s="3"/>
      <c r="T346" s="3"/>
      <c r="U346" s="3"/>
      <c r="V346" s="33"/>
      <c r="W346" s="33"/>
      <c r="X346" s="33"/>
      <c r="Y346" s="3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</row>
    <row r="347" spans="2:104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33"/>
      <c r="Q347" s="3"/>
      <c r="R347" s="3"/>
      <c r="S347" s="3"/>
      <c r="T347" s="3"/>
      <c r="U347" s="3"/>
      <c r="V347" s="33"/>
      <c r="W347" s="33"/>
      <c r="X347" s="33"/>
      <c r="Y347" s="3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</row>
    <row r="348" spans="2:104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33"/>
      <c r="Q348" s="3"/>
      <c r="R348" s="3"/>
      <c r="S348" s="3"/>
      <c r="T348" s="3"/>
      <c r="U348" s="3"/>
      <c r="V348" s="33"/>
      <c r="W348" s="33"/>
      <c r="X348" s="33"/>
      <c r="Y348" s="3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</row>
    <row r="349" spans="2:104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33"/>
      <c r="Q349" s="3"/>
      <c r="R349" s="3"/>
      <c r="S349" s="3"/>
      <c r="T349" s="3"/>
      <c r="U349" s="3"/>
      <c r="V349" s="33"/>
      <c r="W349" s="33"/>
      <c r="X349" s="33"/>
      <c r="Y349" s="3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</row>
    <row r="350" spans="2:104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33"/>
      <c r="Q350" s="3"/>
      <c r="R350" s="3"/>
      <c r="S350" s="3"/>
      <c r="T350" s="3"/>
      <c r="U350" s="3"/>
      <c r="V350" s="33"/>
      <c r="W350" s="33"/>
      <c r="X350" s="33"/>
      <c r="Y350" s="3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</row>
    <row r="351" spans="2:104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33"/>
      <c r="Q351" s="3"/>
      <c r="R351" s="3"/>
      <c r="S351" s="3"/>
      <c r="T351" s="3"/>
      <c r="U351" s="3"/>
      <c r="V351" s="33"/>
      <c r="W351" s="33"/>
      <c r="X351" s="33"/>
      <c r="Y351" s="3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</row>
    <row r="352" spans="2:104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33"/>
      <c r="Q352" s="3"/>
      <c r="R352" s="3"/>
      <c r="S352" s="3"/>
      <c r="T352" s="3"/>
      <c r="U352" s="3"/>
      <c r="V352" s="33"/>
      <c r="W352" s="33"/>
      <c r="X352" s="33"/>
      <c r="Y352" s="3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</row>
    <row r="353" spans="2:104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33"/>
      <c r="Q353" s="3"/>
      <c r="R353" s="3"/>
      <c r="S353" s="3"/>
      <c r="T353" s="3"/>
      <c r="U353" s="3"/>
      <c r="V353" s="33"/>
      <c r="W353" s="33"/>
      <c r="X353" s="33"/>
      <c r="Y353" s="3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</row>
    <row r="354" spans="2:104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33"/>
      <c r="Q354" s="3"/>
      <c r="R354" s="3"/>
      <c r="S354" s="3"/>
      <c r="T354" s="3"/>
      <c r="U354" s="3"/>
      <c r="V354" s="33"/>
      <c r="W354" s="33"/>
      <c r="X354" s="33"/>
      <c r="Y354" s="3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</row>
    <row r="355" spans="2:104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33"/>
      <c r="Q355" s="3"/>
      <c r="R355" s="3"/>
      <c r="S355" s="3"/>
      <c r="T355" s="3"/>
      <c r="U355" s="3"/>
      <c r="V355" s="33"/>
      <c r="W355" s="33"/>
      <c r="X355" s="33"/>
      <c r="Y355" s="3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</row>
    <row r="356" spans="2:104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33"/>
      <c r="Q356" s="3"/>
      <c r="R356" s="3"/>
      <c r="S356" s="3"/>
      <c r="T356" s="3"/>
      <c r="U356" s="3"/>
      <c r="V356" s="33"/>
      <c r="W356" s="33"/>
      <c r="X356" s="33"/>
      <c r="Y356" s="3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</row>
    <row r="357" spans="2:104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33"/>
      <c r="Q357" s="3"/>
      <c r="R357" s="3"/>
      <c r="S357" s="3"/>
      <c r="T357" s="3"/>
      <c r="U357" s="3"/>
      <c r="V357" s="33"/>
      <c r="W357" s="33"/>
      <c r="X357" s="33"/>
      <c r="Y357" s="3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</row>
    <row r="358" spans="2:104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33"/>
      <c r="Q358" s="3"/>
      <c r="R358" s="3"/>
      <c r="S358" s="3"/>
      <c r="T358" s="3"/>
      <c r="U358" s="3"/>
      <c r="V358" s="33"/>
      <c r="W358" s="33"/>
      <c r="X358" s="33"/>
      <c r="Y358" s="3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</row>
    <row r="359" spans="2:104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33"/>
      <c r="Q359" s="3"/>
      <c r="R359" s="3"/>
      <c r="S359" s="3"/>
      <c r="T359" s="3"/>
      <c r="U359" s="3"/>
      <c r="V359" s="33"/>
      <c r="W359" s="33"/>
      <c r="X359" s="33"/>
      <c r="Y359" s="3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</row>
    <row r="360" spans="2:104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33"/>
      <c r="Q360" s="3"/>
      <c r="R360" s="3"/>
      <c r="S360" s="3"/>
      <c r="T360" s="3"/>
      <c r="U360" s="3"/>
      <c r="V360" s="33"/>
      <c r="W360" s="33"/>
      <c r="X360" s="33"/>
      <c r="Y360" s="3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</row>
    <row r="361" spans="2:104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33"/>
      <c r="Q361" s="3"/>
      <c r="R361" s="3"/>
      <c r="S361" s="3"/>
      <c r="T361" s="3"/>
      <c r="U361" s="3"/>
      <c r="V361" s="33"/>
      <c r="W361" s="33"/>
      <c r="X361" s="33"/>
      <c r="Y361" s="3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</row>
    <row r="362" spans="2:104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33"/>
      <c r="Q362" s="3"/>
      <c r="R362" s="3"/>
      <c r="S362" s="3"/>
      <c r="T362" s="3"/>
      <c r="U362" s="3"/>
      <c r="V362" s="33"/>
      <c r="W362" s="33"/>
      <c r="X362" s="33"/>
      <c r="Y362" s="3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</row>
    <row r="363" spans="2:104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33"/>
      <c r="Q363" s="3"/>
      <c r="R363" s="3"/>
      <c r="S363" s="3"/>
      <c r="T363" s="3"/>
      <c r="U363" s="3"/>
      <c r="V363" s="33"/>
      <c r="W363" s="33"/>
      <c r="X363" s="33"/>
      <c r="Y363" s="3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</row>
    <row r="364" spans="2:104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33"/>
      <c r="Q364" s="3"/>
      <c r="R364" s="3"/>
      <c r="S364" s="3"/>
      <c r="T364" s="3"/>
      <c r="U364" s="3"/>
      <c r="V364" s="33"/>
      <c r="W364" s="33"/>
      <c r="X364" s="33"/>
      <c r="Y364" s="3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</row>
    <row r="365" spans="2:104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33"/>
      <c r="Q365" s="3"/>
      <c r="R365" s="3"/>
      <c r="S365" s="3"/>
      <c r="T365" s="3"/>
      <c r="U365" s="3"/>
      <c r="V365" s="33"/>
      <c r="W365" s="33"/>
      <c r="X365" s="33"/>
      <c r="Y365" s="3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</row>
    <row r="366" spans="2:104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33"/>
      <c r="Q366" s="3"/>
      <c r="R366" s="3"/>
      <c r="S366" s="3"/>
      <c r="T366" s="3"/>
      <c r="U366" s="3"/>
      <c r="V366" s="33"/>
      <c r="W366" s="33"/>
      <c r="X366" s="33"/>
      <c r="Y366" s="3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</row>
    <row r="367" spans="2:104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33"/>
      <c r="Q367" s="3"/>
      <c r="R367" s="3"/>
      <c r="S367" s="3"/>
      <c r="T367" s="3"/>
      <c r="U367" s="3"/>
      <c r="V367" s="33"/>
      <c r="W367" s="33"/>
      <c r="X367" s="33"/>
      <c r="Y367" s="3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</row>
    <row r="368" spans="2:104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33"/>
      <c r="Q368" s="3"/>
      <c r="R368" s="3"/>
      <c r="S368" s="3"/>
      <c r="T368" s="3"/>
      <c r="U368" s="3"/>
      <c r="V368" s="33"/>
      <c r="W368" s="33"/>
      <c r="X368" s="33"/>
      <c r="Y368" s="3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</row>
    <row r="369" spans="2:104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33"/>
      <c r="Q369" s="3"/>
      <c r="R369" s="3"/>
      <c r="S369" s="3"/>
      <c r="T369" s="3"/>
      <c r="U369" s="3"/>
      <c r="V369" s="33"/>
      <c r="W369" s="33"/>
      <c r="X369" s="33"/>
      <c r="Y369" s="3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</row>
    <row r="370" spans="2:104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33"/>
      <c r="Q370" s="3"/>
      <c r="R370" s="3"/>
      <c r="S370" s="3"/>
      <c r="T370" s="3"/>
      <c r="U370" s="3"/>
      <c r="V370" s="33"/>
      <c r="W370" s="33"/>
      <c r="X370" s="33"/>
      <c r="Y370" s="3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</row>
    <row r="371" spans="2:104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33"/>
      <c r="Q371" s="3"/>
      <c r="R371" s="3"/>
      <c r="S371" s="3"/>
      <c r="T371" s="3"/>
      <c r="U371" s="3"/>
      <c r="V371" s="33"/>
      <c r="W371" s="33"/>
      <c r="X371" s="33"/>
      <c r="Y371" s="3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</row>
    <row r="372" spans="2:104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33"/>
      <c r="Q372" s="3"/>
      <c r="R372" s="3"/>
      <c r="S372" s="3"/>
      <c r="T372" s="3"/>
      <c r="U372" s="3"/>
      <c r="V372" s="33"/>
      <c r="W372" s="33"/>
      <c r="X372" s="33"/>
      <c r="Y372" s="3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</row>
    <row r="373" spans="2:104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33"/>
      <c r="Q373" s="3"/>
      <c r="R373" s="3"/>
      <c r="S373" s="3"/>
      <c r="T373" s="3"/>
      <c r="U373" s="3"/>
      <c r="V373" s="33"/>
      <c r="W373" s="33"/>
      <c r="X373" s="33"/>
      <c r="Y373" s="3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</row>
    <row r="374" spans="2:104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33"/>
      <c r="Q374" s="3"/>
      <c r="R374" s="3"/>
      <c r="S374" s="3"/>
      <c r="T374" s="3"/>
      <c r="U374" s="3"/>
      <c r="V374" s="33"/>
      <c r="W374" s="33"/>
      <c r="X374" s="33"/>
      <c r="Y374" s="3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</row>
    <row r="375" spans="2:104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33"/>
      <c r="Q375" s="3"/>
      <c r="R375" s="3"/>
      <c r="S375" s="3"/>
      <c r="T375" s="3"/>
      <c r="U375" s="3"/>
      <c r="V375" s="33"/>
      <c r="W375" s="33"/>
      <c r="X375" s="33"/>
      <c r="Y375" s="3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</row>
    <row r="376" spans="2:104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33"/>
      <c r="Q376" s="3"/>
      <c r="R376" s="3"/>
      <c r="S376" s="3"/>
      <c r="T376" s="3"/>
      <c r="U376" s="3"/>
      <c r="V376" s="33"/>
      <c r="W376" s="33"/>
      <c r="X376" s="33"/>
      <c r="Y376" s="3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</row>
    <row r="377" spans="2:104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33"/>
      <c r="Q377" s="3"/>
      <c r="R377" s="3"/>
      <c r="S377" s="3"/>
      <c r="T377" s="3"/>
      <c r="U377" s="3"/>
      <c r="V377" s="33"/>
      <c r="W377" s="33"/>
      <c r="X377" s="33"/>
      <c r="Y377" s="3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</row>
    <row r="378" spans="2:104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33"/>
      <c r="Q378" s="3"/>
      <c r="R378" s="3"/>
      <c r="S378" s="3"/>
      <c r="T378" s="3"/>
      <c r="U378" s="3"/>
      <c r="V378" s="33"/>
      <c r="W378" s="33"/>
      <c r="X378" s="33"/>
      <c r="Y378" s="3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</row>
    <row r="379" spans="2:104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33"/>
      <c r="Q379" s="3"/>
      <c r="R379" s="3"/>
      <c r="S379" s="3"/>
      <c r="T379" s="3"/>
      <c r="U379" s="3"/>
      <c r="V379" s="33"/>
      <c r="W379" s="33"/>
      <c r="X379" s="33"/>
      <c r="Y379" s="3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</row>
    <row r="380" spans="2:104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33"/>
      <c r="Q380" s="3"/>
      <c r="R380" s="3"/>
      <c r="S380" s="3"/>
      <c r="T380" s="3"/>
      <c r="U380" s="3"/>
      <c r="V380" s="33"/>
      <c r="W380" s="33"/>
      <c r="X380" s="33"/>
      <c r="Y380" s="3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</row>
    <row r="381" spans="2:104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33"/>
      <c r="Q381" s="3"/>
      <c r="R381" s="3"/>
      <c r="S381" s="3"/>
      <c r="T381" s="3"/>
      <c r="U381" s="3"/>
      <c r="V381" s="33"/>
      <c r="W381" s="33"/>
      <c r="X381" s="33"/>
      <c r="Y381" s="3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</row>
    <row r="382" spans="2:104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33"/>
      <c r="Q382" s="3"/>
      <c r="R382" s="3"/>
      <c r="S382" s="3"/>
      <c r="T382" s="3"/>
      <c r="U382" s="3"/>
      <c r="V382" s="33"/>
      <c r="W382" s="33"/>
      <c r="X382" s="33"/>
      <c r="Y382" s="3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</row>
    <row r="383" spans="2:104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33"/>
      <c r="Q383" s="3"/>
      <c r="R383" s="3"/>
      <c r="S383" s="3"/>
      <c r="T383" s="3"/>
      <c r="U383" s="3"/>
      <c r="V383" s="33"/>
      <c r="W383" s="33"/>
      <c r="X383" s="33"/>
      <c r="Y383" s="3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</row>
    <row r="384" spans="2:104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33"/>
      <c r="Q384" s="3"/>
      <c r="R384" s="3"/>
      <c r="S384" s="3"/>
      <c r="T384" s="3"/>
      <c r="U384" s="3"/>
      <c r="V384" s="33"/>
      <c r="W384" s="33"/>
      <c r="X384" s="33"/>
      <c r="Y384" s="3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</row>
    <row r="385" spans="2:104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33"/>
      <c r="Q385" s="3"/>
      <c r="R385" s="3"/>
      <c r="S385" s="3"/>
      <c r="T385" s="3"/>
      <c r="U385" s="3"/>
      <c r="V385" s="33"/>
      <c r="W385" s="33"/>
      <c r="X385" s="33"/>
      <c r="Y385" s="3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</row>
    <row r="386" spans="2:104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33"/>
      <c r="Q386" s="3"/>
      <c r="R386" s="3"/>
      <c r="S386" s="3"/>
      <c r="T386" s="3"/>
      <c r="U386" s="3"/>
      <c r="V386" s="33"/>
      <c r="W386" s="33"/>
      <c r="X386" s="33"/>
      <c r="Y386" s="3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</row>
    <row r="387" spans="2:104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33"/>
      <c r="Q387" s="3"/>
      <c r="R387" s="3"/>
      <c r="S387" s="3"/>
      <c r="T387" s="3"/>
      <c r="U387" s="3"/>
      <c r="V387" s="33"/>
      <c r="W387" s="33"/>
      <c r="X387" s="33"/>
      <c r="Y387" s="3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</row>
    <row r="388" spans="2:104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33"/>
      <c r="Q388" s="3"/>
      <c r="R388" s="3"/>
      <c r="S388" s="3"/>
      <c r="T388" s="3"/>
      <c r="U388" s="3"/>
      <c r="V388" s="33"/>
      <c r="W388" s="33"/>
      <c r="X388" s="33"/>
      <c r="Y388" s="3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</row>
    <row r="389" spans="2:104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33"/>
      <c r="Q389" s="3"/>
      <c r="R389" s="3"/>
      <c r="S389" s="3"/>
      <c r="T389" s="3"/>
      <c r="U389" s="3"/>
      <c r="V389" s="33"/>
      <c r="W389" s="33"/>
      <c r="X389" s="33"/>
      <c r="Y389" s="3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</row>
    <row r="390" spans="2:104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33"/>
      <c r="Q390" s="3"/>
      <c r="R390" s="3"/>
      <c r="S390" s="3"/>
      <c r="T390" s="3"/>
      <c r="U390" s="3"/>
      <c r="V390" s="33"/>
      <c r="W390" s="33"/>
      <c r="X390" s="33"/>
      <c r="Y390" s="3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</row>
    <row r="391" spans="2:104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33"/>
      <c r="Q391" s="3"/>
      <c r="R391" s="3"/>
      <c r="S391" s="3"/>
      <c r="T391" s="3"/>
      <c r="U391" s="3"/>
      <c r="V391" s="33"/>
      <c r="W391" s="33"/>
      <c r="X391" s="33"/>
      <c r="Y391" s="3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</row>
    <row r="392" spans="2:104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33"/>
      <c r="Q392" s="3"/>
      <c r="R392" s="3"/>
      <c r="S392" s="3"/>
      <c r="T392" s="3"/>
      <c r="U392" s="3"/>
      <c r="V392" s="33"/>
      <c r="W392" s="33"/>
      <c r="X392" s="33"/>
      <c r="Y392" s="3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</row>
    <row r="393" spans="2:104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33"/>
      <c r="Q393" s="3"/>
      <c r="R393" s="3"/>
      <c r="S393" s="3"/>
      <c r="T393" s="3"/>
      <c r="U393" s="3"/>
      <c r="V393" s="33"/>
      <c r="W393" s="33"/>
      <c r="X393" s="33"/>
      <c r="Y393" s="3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</row>
    <row r="394" spans="2:104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33"/>
      <c r="Q394" s="3"/>
      <c r="R394" s="3"/>
      <c r="S394" s="3"/>
      <c r="T394" s="3"/>
      <c r="U394" s="3"/>
      <c r="V394" s="33"/>
      <c r="W394" s="33"/>
      <c r="X394" s="33"/>
      <c r="Y394" s="3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</row>
    <row r="395" spans="2:104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33"/>
      <c r="Q395" s="3"/>
      <c r="R395" s="3"/>
      <c r="S395" s="3"/>
      <c r="T395" s="3"/>
      <c r="U395" s="3"/>
      <c r="V395" s="33"/>
      <c r="W395" s="33"/>
      <c r="X395" s="33"/>
      <c r="Y395" s="3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</row>
    <row r="396" spans="2:104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33"/>
      <c r="Q396" s="3"/>
      <c r="R396" s="3"/>
      <c r="S396" s="3"/>
      <c r="T396" s="3"/>
      <c r="U396" s="3"/>
      <c r="V396" s="33"/>
      <c r="W396" s="33"/>
      <c r="X396" s="33"/>
      <c r="Y396" s="3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</row>
    <row r="397" spans="2:104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33"/>
      <c r="Q397" s="3"/>
      <c r="R397" s="3"/>
      <c r="S397" s="3"/>
      <c r="T397" s="3"/>
      <c r="U397" s="3"/>
      <c r="V397" s="33"/>
      <c r="W397" s="33"/>
      <c r="X397" s="33"/>
      <c r="Y397" s="3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</row>
    <row r="398" spans="2:104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33"/>
      <c r="Q398" s="3"/>
      <c r="R398" s="3"/>
      <c r="S398" s="3"/>
      <c r="T398" s="3"/>
      <c r="U398" s="3"/>
      <c r="V398" s="33"/>
      <c r="W398" s="33"/>
      <c r="X398" s="33"/>
      <c r="Y398" s="3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</row>
    <row r="399" spans="2:104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33"/>
      <c r="Q399" s="3"/>
      <c r="R399" s="3"/>
      <c r="S399" s="3"/>
      <c r="T399" s="3"/>
      <c r="U399" s="3"/>
      <c r="V399" s="33"/>
      <c r="W399" s="33"/>
      <c r="X399" s="33"/>
      <c r="Y399" s="3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</row>
    <row r="400" spans="2:104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33"/>
      <c r="Q400" s="3"/>
      <c r="R400" s="3"/>
      <c r="S400" s="3"/>
      <c r="T400" s="3"/>
      <c r="U400" s="3"/>
      <c r="V400" s="33"/>
      <c r="W400" s="33"/>
      <c r="X400" s="33"/>
      <c r="Y400" s="3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</row>
    <row r="401" spans="2:104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33"/>
      <c r="Q401" s="3"/>
      <c r="R401" s="3"/>
      <c r="S401" s="3"/>
      <c r="T401" s="3"/>
      <c r="U401" s="3"/>
      <c r="V401" s="33"/>
      <c r="W401" s="33"/>
      <c r="X401" s="33"/>
      <c r="Y401" s="3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</row>
    <row r="402" spans="2:104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33"/>
      <c r="Q402" s="3"/>
      <c r="R402" s="3"/>
      <c r="S402" s="3"/>
      <c r="T402" s="3"/>
      <c r="U402" s="3"/>
      <c r="V402" s="33"/>
      <c r="W402" s="33"/>
      <c r="X402" s="33"/>
      <c r="Y402" s="3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</row>
    <row r="403" spans="2:104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33"/>
      <c r="Q403" s="3"/>
      <c r="R403" s="3"/>
      <c r="S403" s="3"/>
      <c r="T403" s="3"/>
      <c r="U403" s="3"/>
      <c r="V403" s="33"/>
      <c r="W403" s="33"/>
      <c r="X403" s="33"/>
      <c r="Y403" s="3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</row>
    <row r="404" spans="2:104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33"/>
      <c r="Q404" s="3"/>
      <c r="R404" s="3"/>
      <c r="S404" s="3"/>
      <c r="T404" s="3"/>
      <c r="U404" s="3"/>
      <c r="V404" s="33"/>
      <c r="W404" s="33"/>
      <c r="X404" s="33"/>
      <c r="Y404" s="3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</row>
    <row r="405" spans="2:104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33"/>
      <c r="Q405" s="3"/>
      <c r="R405" s="3"/>
      <c r="S405" s="3"/>
      <c r="T405" s="3"/>
      <c r="U405" s="3"/>
      <c r="V405" s="33"/>
      <c r="W405" s="33"/>
      <c r="X405" s="33"/>
      <c r="Y405" s="3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</row>
    <row r="406" spans="2:104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33"/>
      <c r="Q406" s="3"/>
      <c r="R406" s="3"/>
      <c r="S406" s="3"/>
      <c r="T406" s="3"/>
      <c r="U406" s="3"/>
      <c r="V406" s="33"/>
      <c r="W406" s="33"/>
      <c r="X406" s="33"/>
      <c r="Y406" s="3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</row>
    <row r="407" spans="2:104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33"/>
      <c r="Q407" s="3"/>
      <c r="R407" s="3"/>
      <c r="S407" s="3"/>
      <c r="T407" s="3"/>
      <c r="U407" s="3"/>
      <c r="V407" s="33"/>
      <c r="W407" s="33"/>
      <c r="X407" s="33"/>
      <c r="Y407" s="3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</row>
    <row r="408" spans="2:104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33"/>
      <c r="Q408" s="3"/>
      <c r="R408" s="3"/>
      <c r="S408" s="3"/>
      <c r="T408" s="3"/>
      <c r="U408" s="3"/>
      <c r="V408" s="33"/>
      <c r="W408" s="33"/>
      <c r="X408" s="33"/>
      <c r="Y408" s="3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</row>
    <row r="409" spans="2:104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33"/>
      <c r="Q409" s="3"/>
      <c r="R409" s="3"/>
      <c r="S409" s="3"/>
      <c r="T409" s="3"/>
      <c r="U409" s="3"/>
      <c r="V409" s="33"/>
      <c r="W409" s="33"/>
      <c r="X409" s="33"/>
      <c r="Y409" s="3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</row>
    <row r="410" spans="2:104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33"/>
      <c r="Q410" s="3"/>
      <c r="R410" s="3"/>
      <c r="S410" s="3"/>
      <c r="T410" s="3"/>
      <c r="U410" s="3"/>
      <c r="V410" s="33"/>
      <c r="W410" s="33"/>
      <c r="X410" s="33"/>
      <c r="Y410" s="3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</row>
    <row r="411" spans="2:104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33"/>
      <c r="Q411" s="3"/>
      <c r="R411" s="3"/>
      <c r="S411" s="3"/>
      <c r="T411" s="3"/>
      <c r="U411" s="3"/>
      <c r="V411" s="33"/>
      <c r="W411" s="33"/>
      <c r="X411" s="33"/>
      <c r="Y411" s="3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</row>
    <row r="412" spans="2:104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33"/>
      <c r="Q412" s="3"/>
      <c r="R412" s="3"/>
      <c r="S412" s="3"/>
      <c r="T412" s="3"/>
      <c r="U412" s="3"/>
      <c r="V412" s="33"/>
      <c r="W412" s="33"/>
      <c r="X412" s="33"/>
      <c r="Y412" s="3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</row>
    <row r="413" spans="2:104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33"/>
      <c r="Q413" s="3"/>
      <c r="R413" s="3"/>
      <c r="S413" s="3"/>
      <c r="T413" s="3"/>
      <c r="U413" s="3"/>
      <c r="V413" s="33"/>
      <c r="W413" s="33"/>
      <c r="X413" s="33"/>
      <c r="Y413" s="3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</row>
    <row r="414" spans="2:104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33"/>
      <c r="Q414" s="3"/>
      <c r="R414" s="3"/>
      <c r="S414" s="3"/>
      <c r="T414" s="3"/>
      <c r="U414" s="3"/>
      <c r="V414" s="33"/>
      <c r="W414" s="33"/>
      <c r="X414" s="33"/>
      <c r="Y414" s="3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</row>
    <row r="415" spans="2:104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33"/>
      <c r="Q415" s="3"/>
      <c r="R415" s="3"/>
      <c r="S415" s="3"/>
      <c r="T415" s="3"/>
      <c r="U415" s="3"/>
      <c r="V415" s="33"/>
      <c r="W415" s="33"/>
      <c r="X415" s="33"/>
      <c r="Y415" s="3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</row>
    <row r="416" spans="2:104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33"/>
      <c r="Q416" s="3"/>
      <c r="R416" s="3"/>
      <c r="S416" s="3"/>
      <c r="T416" s="3"/>
      <c r="U416" s="3"/>
      <c r="V416" s="33"/>
      <c r="W416" s="33"/>
      <c r="X416" s="33"/>
      <c r="Y416" s="3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</row>
    <row r="417" spans="2:104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33"/>
      <c r="Q417" s="3"/>
      <c r="R417" s="3"/>
      <c r="S417" s="3"/>
      <c r="T417" s="3"/>
      <c r="U417" s="3"/>
      <c r="V417" s="33"/>
      <c r="W417" s="33"/>
      <c r="X417" s="33"/>
      <c r="Y417" s="3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</row>
    <row r="418" spans="2:104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33"/>
      <c r="Q418" s="3"/>
      <c r="R418" s="3"/>
      <c r="S418" s="3"/>
      <c r="T418" s="3"/>
      <c r="U418" s="3"/>
      <c r="V418" s="33"/>
      <c r="W418" s="33"/>
      <c r="X418" s="33"/>
      <c r="Y418" s="3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</row>
    <row r="419" spans="2:104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33"/>
      <c r="Q419" s="3"/>
      <c r="R419" s="3"/>
      <c r="S419" s="3"/>
      <c r="T419" s="3"/>
      <c r="U419" s="3"/>
      <c r="V419" s="33"/>
      <c r="W419" s="33"/>
      <c r="X419" s="33"/>
      <c r="Y419" s="3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</row>
    <row r="420" spans="2:104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33"/>
      <c r="Q420" s="3"/>
      <c r="R420" s="3"/>
      <c r="S420" s="3"/>
      <c r="T420" s="3"/>
      <c r="U420" s="3"/>
      <c r="V420" s="33"/>
      <c r="W420" s="33"/>
      <c r="X420" s="33"/>
      <c r="Y420" s="3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</row>
    <row r="421" spans="2:104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33"/>
      <c r="Q421" s="3"/>
      <c r="R421" s="3"/>
      <c r="S421" s="3"/>
      <c r="T421" s="3"/>
      <c r="U421" s="3"/>
      <c r="V421" s="33"/>
      <c r="W421" s="33"/>
      <c r="X421" s="33"/>
      <c r="Y421" s="3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</row>
    <row r="422" spans="2:104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33"/>
      <c r="Q422" s="3"/>
      <c r="R422" s="3"/>
      <c r="S422" s="3"/>
      <c r="T422" s="3"/>
      <c r="U422" s="3"/>
      <c r="V422" s="33"/>
      <c r="W422" s="33"/>
      <c r="X422" s="33"/>
      <c r="Y422" s="3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</row>
    <row r="423" spans="2:104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33"/>
      <c r="Q423" s="3"/>
      <c r="R423" s="3"/>
      <c r="S423" s="3"/>
      <c r="T423" s="3"/>
      <c r="U423" s="3"/>
      <c r="V423" s="33"/>
      <c r="W423" s="33"/>
      <c r="X423" s="33"/>
      <c r="Y423" s="3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</row>
    <row r="424" spans="2:104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33"/>
      <c r="Q424" s="3"/>
      <c r="R424" s="3"/>
      <c r="S424" s="3"/>
      <c r="T424" s="3"/>
      <c r="U424" s="3"/>
      <c r="V424" s="33"/>
      <c r="W424" s="33"/>
      <c r="X424" s="33"/>
      <c r="Y424" s="3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</row>
    <row r="425" spans="2:104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33"/>
      <c r="Q425" s="3"/>
      <c r="R425" s="3"/>
      <c r="S425" s="3"/>
      <c r="T425" s="3"/>
      <c r="U425" s="3"/>
      <c r="V425" s="33"/>
      <c r="W425" s="33"/>
      <c r="X425" s="33"/>
      <c r="Y425" s="3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</row>
    <row r="426" spans="2:104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33"/>
      <c r="Q426" s="3"/>
      <c r="R426" s="3"/>
      <c r="S426" s="3"/>
      <c r="T426" s="3"/>
      <c r="U426" s="3"/>
      <c r="V426" s="33"/>
      <c r="W426" s="33"/>
      <c r="X426" s="33"/>
      <c r="Y426" s="3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</row>
    <row r="427" spans="2:104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33"/>
      <c r="Q427" s="3"/>
      <c r="R427" s="3"/>
      <c r="S427" s="3"/>
      <c r="T427" s="3"/>
      <c r="U427" s="3"/>
      <c r="V427" s="33"/>
      <c r="W427" s="33"/>
      <c r="X427" s="33"/>
      <c r="Y427" s="3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</row>
    <row r="428" spans="2:104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33"/>
      <c r="Q428" s="3"/>
      <c r="R428" s="3"/>
      <c r="S428" s="3"/>
      <c r="T428" s="3"/>
      <c r="U428" s="3"/>
      <c r="V428" s="33"/>
      <c r="W428" s="33"/>
      <c r="X428" s="33"/>
      <c r="Y428" s="3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</row>
    <row r="429" spans="2:104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33"/>
      <c r="Q429" s="3"/>
      <c r="R429" s="3"/>
      <c r="S429" s="3"/>
      <c r="T429" s="3"/>
      <c r="U429" s="3"/>
      <c r="V429" s="33"/>
      <c r="W429" s="33"/>
      <c r="X429" s="33"/>
      <c r="Y429" s="3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</row>
    <row r="430" spans="2:104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33"/>
      <c r="Q430" s="3"/>
      <c r="R430" s="3"/>
      <c r="S430" s="3"/>
      <c r="T430" s="3"/>
      <c r="U430" s="3"/>
      <c r="V430" s="33"/>
      <c r="W430" s="33"/>
      <c r="X430" s="33"/>
      <c r="Y430" s="3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</row>
    <row r="431" spans="2:104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33"/>
      <c r="Q431" s="3"/>
      <c r="R431" s="3"/>
      <c r="S431" s="3"/>
      <c r="T431" s="3"/>
      <c r="U431" s="3"/>
      <c r="V431" s="33"/>
      <c r="W431" s="33"/>
      <c r="X431" s="33"/>
      <c r="Y431" s="3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</row>
    <row r="432" spans="2:104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33"/>
      <c r="Q432" s="3"/>
      <c r="R432" s="3"/>
      <c r="S432" s="3"/>
      <c r="T432" s="3"/>
      <c r="U432" s="3"/>
      <c r="V432" s="33"/>
      <c r="W432" s="33"/>
      <c r="X432" s="33"/>
      <c r="Y432" s="3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</row>
    <row r="433" spans="2:104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33"/>
      <c r="Q433" s="3"/>
      <c r="R433" s="3"/>
      <c r="S433" s="3"/>
      <c r="T433" s="3"/>
      <c r="U433" s="3"/>
      <c r="V433" s="33"/>
      <c r="W433" s="33"/>
      <c r="X433" s="33"/>
      <c r="Y433" s="3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</row>
    <row r="434" spans="2:104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33"/>
      <c r="Q434" s="3"/>
      <c r="R434" s="3"/>
      <c r="S434" s="3"/>
      <c r="T434" s="3"/>
      <c r="U434" s="3"/>
      <c r="V434" s="33"/>
      <c r="W434" s="33"/>
      <c r="X434" s="33"/>
      <c r="Y434" s="3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</row>
    <row r="435" spans="2:104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33"/>
      <c r="Q435" s="3"/>
      <c r="R435" s="3"/>
      <c r="S435" s="3"/>
      <c r="T435" s="3"/>
      <c r="U435" s="3"/>
      <c r="V435" s="33"/>
      <c r="W435" s="33"/>
      <c r="X435" s="33"/>
      <c r="Y435" s="3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</row>
    <row r="436" spans="2:104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33"/>
      <c r="Q436" s="3"/>
      <c r="R436" s="3"/>
      <c r="S436" s="3"/>
      <c r="T436" s="3"/>
      <c r="U436" s="3"/>
      <c r="V436" s="33"/>
      <c r="W436" s="33"/>
      <c r="X436" s="33"/>
      <c r="Y436" s="3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</row>
    <row r="437" spans="2:104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33"/>
      <c r="Q437" s="3"/>
      <c r="R437" s="3"/>
      <c r="S437" s="3"/>
      <c r="T437" s="3"/>
      <c r="U437" s="3"/>
      <c r="V437" s="33"/>
      <c r="W437" s="33"/>
      <c r="X437" s="33"/>
      <c r="Y437" s="3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</row>
    <row r="438" spans="2:104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33"/>
      <c r="Q438" s="3"/>
      <c r="R438" s="3"/>
      <c r="S438" s="3"/>
      <c r="T438" s="3"/>
      <c r="U438" s="3"/>
      <c r="V438" s="33"/>
      <c r="W438" s="33"/>
      <c r="X438" s="33"/>
      <c r="Y438" s="3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</row>
    <row r="439" spans="2:104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33"/>
      <c r="Q439" s="3"/>
      <c r="R439" s="3"/>
      <c r="S439" s="3"/>
      <c r="T439" s="3"/>
      <c r="U439" s="3"/>
      <c r="V439" s="33"/>
      <c r="W439" s="33"/>
      <c r="X439" s="33"/>
      <c r="Y439" s="3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</row>
    <row r="440" spans="2:104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33"/>
      <c r="Q440" s="3"/>
      <c r="R440" s="3"/>
      <c r="S440" s="3"/>
      <c r="T440" s="3"/>
      <c r="U440" s="3"/>
      <c r="V440" s="33"/>
      <c r="W440" s="33"/>
      <c r="X440" s="33"/>
      <c r="Y440" s="3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</row>
    <row r="441" spans="2:104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33"/>
      <c r="Q441" s="3"/>
      <c r="R441" s="3"/>
      <c r="S441" s="3"/>
      <c r="T441" s="3"/>
      <c r="U441" s="3"/>
      <c r="V441" s="33"/>
      <c r="W441" s="33"/>
      <c r="X441" s="33"/>
      <c r="Y441" s="3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</row>
    <row r="442" spans="2:104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33"/>
      <c r="Q442" s="3"/>
      <c r="R442" s="3"/>
      <c r="S442" s="3"/>
      <c r="T442" s="3"/>
      <c r="U442" s="3"/>
      <c r="V442" s="33"/>
      <c r="W442" s="33"/>
      <c r="X442" s="33"/>
      <c r="Y442" s="3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</row>
    <row r="443" spans="2:104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33"/>
      <c r="Q443" s="3"/>
      <c r="R443" s="3"/>
      <c r="S443" s="3"/>
      <c r="T443" s="3"/>
      <c r="U443" s="3"/>
      <c r="V443" s="33"/>
      <c r="W443" s="33"/>
      <c r="X443" s="33"/>
      <c r="Y443" s="3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</row>
    <row r="444" spans="2:104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33"/>
      <c r="Q444" s="3"/>
      <c r="R444" s="3"/>
      <c r="S444" s="3"/>
      <c r="T444" s="3"/>
      <c r="U444" s="3"/>
      <c r="V444" s="33"/>
      <c r="W444" s="33"/>
      <c r="X444" s="33"/>
      <c r="Y444" s="3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</row>
    <row r="445" spans="2:104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33"/>
      <c r="Q445" s="3"/>
      <c r="R445" s="3"/>
      <c r="S445" s="3"/>
      <c r="T445" s="3"/>
      <c r="U445" s="3"/>
      <c r="V445" s="33"/>
      <c r="W445" s="33"/>
      <c r="X445" s="33"/>
      <c r="Y445" s="3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</row>
    <row r="446" spans="2:104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33"/>
      <c r="Q446" s="3"/>
      <c r="R446" s="3"/>
      <c r="S446" s="3"/>
      <c r="T446" s="3"/>
      <c r="U446" s="3"/>
      <c r="V446" s="33"/>
      <c r="W446" s="33"/>
      <c r="X446" s="33"/>
      <c r="Y446" s="3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</row>
    <row r="447" spans="2:104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33"/>
      <c r="Q447" s="3"/>
      <c r="R447" s="3"/>
      <c r="S447" s="3"/>
      <c r="T447" s="3"/>
      <c r="U447" s="3"/>
      <c r="V447" s="33"/>
      <c r="W447" s="33"/>
      <c r="X447" s="33"/>
      <c r="Y447" s="3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</row>
    <row r="448" spans="2:104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33"/>
      <c r="Q448" s="3"/>
      <c r="R448" s="3"/>
      <c r="S448" s="3"/>
      <c r="T448" s="3"/>
      <c r="U448" s="3"/>
      <c r="V448" s="33"/>
      <c r="W448" s="33"/>
      <c r="X448" s="33"/>
      <c r="Y448" s="3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</row>
    <row r="449" spans="2:104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33"/>
      <c r="Q449" s="3"/>
      <c r="R449" s="3"/>
      <c r="S449" s="3"/>
      <c r="T449" s="3"/>
      <c r="U449" s="3"/>
      <c r="V449" s="33"/>
      <c r="W449" s="33"/>
      <c r="X449" s="33"/>
      <c r="Y449" s="3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</row>
    <row r="450" spans="2:104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33"/>
      <c r="Q450" s="3"/>
      <c r="R450" s="3"/>
      <c r="S450" s="3"/>
      <c r="T450" s="3"/>
      <c r="U450" s="3"/>
      <c r="V450" s="33"/>
      <c r="W450" s="33"/>
      <c r="X450" s="33"/>
      <c r="Y450" s="3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</row>
    <row r="451" spans="2:104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33"/>
      <c r="Q451" s="3"/>
      <c r="R451" s="3"/>
      <c r="S451" s="3"/>
      <c r="T451" s="3"/>
      <c r="U451" s="3"/>
      <c r="V451" s="33"/>
      <c r="W451" s="33"/>
      <c r="X451" s="33"/>
      <c r="Y451" s="3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</row>
    <row r="452" spans="2:104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33"/>
      <c r="Q452" s="3"/>
      <c r="R452" s="3"/>
      <c r="S452" s="3"/>
      <c r="T452" s="3"/>
      <c r="U452" s="3"/>
      <c r="V452" s="33"/>
      <c r="W452" s="33"/>
      <c r="X452" s="33"/>
      <c r="Y452" s="3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</row>
    <row r="453" spans="2:104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33"/>
      <c r="Q453" s="3"/>
      <c r="R453" s="3"/>
      <c r="S453" s="3"/>
      <c r="T453" s="3"/>
      <c r="U453" s="3"/>
      <c r="V453" s="33"/>
      <c r="W453" s="33"/>
      <c r="X453" s="33"/>
      <c r="Y453" s="3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</row>
    <row r="454" spans="2:104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33"/>
      <c r="Q454" s="3"/>
      <c r="R454" s="3"/>
      <c r="S454" s="3"/>
      <c r="T454" s="3"/>
      <c r="U454" s="3"/>
      <c r="V454" s="33"/>
      <c r="W454" s="33"/>
      <c r="X454" s="33"/>
      <c r="Y454" s="3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</row>
    <row r="455" spans="2:104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33"/>
      <c r="Q455" s="3"/>
      <c r="R455" s="3"/>
      <c r="S455" s="3"/>
      <c r="T455" s="3"/>
      <c r="U455" s="3"/>
      <c r="V455" s="33"/>
      <c r="W455" s="33"/>
      <c r="X455" s="33"/>
      <c r="Y455" s="3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</row>
    <row r="456" spans="2:104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33"/>
      <c r="Q456" s="3"/>
      <c r="R456" s="3"/>
      <c r="S456" s="3"/>
      <c r="T456" s="3"/>
      <c r="U456" s="3"/>
      <c r="V456" s="33"/>
      <c r="W456" s="33"/>
      <c r="X456" s="33"/>
      <c r="Y456" s="3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</row>
    <row r="457" spans="2:104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33"/>
      <c r="Q457" s="3"/>
      <c r="R457" s="3"/>
      <c r="S457" s="3"/>
      <c r="T457" s="3"/>
      <c r="U457" s="3"/>
      <c r="V457" s="33"/>
      <c r="W457" s="33"/>
      <c r="X457" s="33"/>
      <c r="Y457" s="3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</row>
    <row r="458" spans="2:104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33"/>
      <c r="Q458" s="3"/>
      <c r="R458" s="3"/>
      <c r="S458" s="3"/>
      <c r="T458" s="3"/>
      <c r="U458" s="3"/>
      <c r="V458" s="33"/>
      <c r="W458" s="33"/>
      <c r="X458" s="33"/>
      <c r="Y458" s="3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</row>
    <row r="459" spans="2:104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33"/>
      <c r="Q459" s="3"/>
      <c r="R459" s="3"/>
      <c r="S459" s="3"/>
      <c r="T459" s="3"/>
      <c r="U459" s="3"/>
      <c r="V459" s="33"/>
      <c r="W459" s="33"/>
      <c r="X459" s="33"/>
      <c r="Y459" s="3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</row>
    <row r="460" spans="2:104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33"/>
      <c r="Q460" s="3"/>
      <c r="R460" s="3"/>
      <c r="S460" s="3"/>
      <c r="T460" s="3"/>
      <c r="U460" s="3"/>
      <c r="V460" s="33"/>
      <c r="W460" s="33"/>
      <c r="X460" s="33"/>
      <c r="Y460" s="3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</row>
    <row r="461" spans="2:104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33"/>
      <c r="Q461" s="3"/>
      <c r="R461" s="3"/>
      <c r="S461" s="3"/>
      <c r="T461" s="3"/>
      <c r="U461" s="3"/>
      <c r="V461" s="33"/>
      <c r="W461" s="33"/>
      <c r="X461" s="33"/>
      <c r="Y461" s="3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</row>
    <row r="462" spans="2:104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33"/>
      <c r="Q462" s="3"/>
      <c r="R462" s="3"/>
      <c r="S462" s="3"/>
      <c r="T462" s="3"/>
      <c r="U462" s="3"/>
      <c r="V462" s="33"/>
      <c r="W462" s="33"/>
      <c r="X462" s="33"/>
      <c r="Y462" s="3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</row>
    <row r="463" spans="2:104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33"/>
      <c r="Q463" s="3"/>
      <c r="R463" s="3"/>
      <c r="S463" s="3"/>
      <c r="T463" s="3"/>
      <c r="U463" s="3"/>
      <c r="V463" s="33"/>
      <c r="W463" s="33"/>
      <c r="X463" s="33"/>
      <c r="Y463" s="3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</row>
    <row r="464" spans="2:104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33"/>
      <c r="Q464" s="3"/>
      <c r="R464" s="3"/>
      <c r="S464" s="3"/>
      <c r="T464" s="3"/>
      <c r="U464" s="3"/>
      <c r="V464" s="33"/>
      <c r="W464" s="33"/>
      <c r="X464" s="33"/>
      <c r="Y464" s="3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</row>
    <row r="465" spans="2:104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33"/>
      <c r="Q465" s="3"/>
      <c r="R465" s="3"/>
      <c r="S465" s="3"/>
      <c r="T465" s="3"/>
      <c r="U465" s="3"/>
      <c r="V465" s="33"/>
      <c r="W465" s="33"/>
      <c r="X465" s="33"/>
      <c r="Y465" s="3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</row>
    <row r="466" spans="2:104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33"/>
      <c r="Q466" s="3"/>
      <c r="R466" s="3"/>
      <c r="S466" s="3"/>
      <c r="T466" s="3"/>
      <c r="U466" s="3"/>
      <c r="V466" s="33"/>
      <c r="W466" s="33"/>
      <c r="X466" s="33"/>
      <c r="Y466" s="3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</row>
    <row r="467" spans="2:104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33"/>
      <c r="Q467" s="3"/>
      <c r="R467" s="3"/>
      <c r="S467" s="3"/>
      <c r="T467" s="3"/>
      <c r="U467" s="3"/>
      <c r="V467" s="33"/>
      <c r="W467" s="33"/>
      <c r="X467" s="33"/>
      <c r="Y467" s="3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</row>
    <row r="468" spans="2:104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33"/>
      <c r="Q468" s="3"/>
      <c r="R468" s="3"/>
      <c r="S468" s="3"/>
      <c r="T468" s="3"/>
      <c r="U468" s="3"/>
      <c r="V468" s="33"/>
      <c r="W468" s="33"/>
      <c r="X468" s="33"/>
      <c r="Y468" s="3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</row>
    <row r="469" spans="2:104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33"/>
      <c r="Q469" s="3"/>
      <c r="R469" s="3"/>
      <c r="S469" s="3"/>
      <c r="T469" s="3"/>
      <c r="U469" s="3"/>
      <c r="V469" s="33"/>
      <c r="W469" s="33"/>
      <c r="X469" s="33"/>
      <c r="Y469" s="3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</row>
    <row r="470" spans="2:104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33"/>
      <c r="Q470" s="3"/>
      <c r="R470" s="3"/>
      <c r="S470" s="3"/>
      <c r="T470" s="3"/>
      <c r="U470" s="3"/>
      <c r="V470" s="33"/>
      <c r="W470" s="33"/>
      <c r="X470" s="33"/>
      <c r="Y470" s="3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</row>
    <row r="471" spans="2:104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33"/>
      <c r="Q471" s="3"/>
      <c r="R471" s="3"/>
      <c r="S471" s="3"/>
      <c r="T471" s="3"/>
      <c r="U471" s="3"/>
      <c r="V471" s="33"/>
      <c r="W471" s="33"/>
      <c r="X471" s="33"/>
      <c r="Y471" s="3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</row>
    <row r="472" spans="2:104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33"/>
      <c r="Q472" s="3"/>
      <c r="R472" s="3"/>
      <c r="S472" s="3"/>
      <c r="T472" s="3"/>
      <c r="U472" s="3"/>
      <c r="V472" s="33"/>
      <c r="W472" s="33"/>
      <c r="X472" s="33"/>
      <c r="Y472" s="3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</row>
    <row r="473" spans="2:104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33"/>
      <c r="Q473" s="3"/>
      <c r="R473" s="3"/>
      <c r="S473" s="3"/>
      <c r="T473" s="3"/>
      <c r="U473" s="3"/>
      <c r="V473" s="33"/>
      <c r="W473" s="33"/>
      <c r="X473" s="33"/>
      <c r="Y473" s="3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</row>
    <row r="474" spans="2:104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33"/>
      <c r="Q474" s="3"/>
      <c r="R474" s="3"/>
      <c r="S474" s="3"/>
      <c r="T474" s="3"/>
      <c r="U474" s="3"/>
      <c r="V474" s="33"/>
      <c r="W474" s="33"/>
      <c r="X474" s="33"/>
      <c r="Y474" s="3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</row>
    <row r="475" spans="2:104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33"/>
      <c r="Q475" s="3"/>
      <c r="R475" s="3"/>
      <c r="S475" s="3"/>
      <c r="T475" s="3"/>
      <c r="U475" s="3"/>
      <c r="V475" s="33"/>
      <c r="W475" s="33"/>
      <c r="X475" s="33"/>
      <c r="Y475" s="3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</row>
    <row r="476" spans="2:104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33"/>
      <c r="Q476" s="3"/>
      <c r="R476" s="3"/>
      <c r="S476" s="3"/>
      <c r="T476" s="3"/>
      <c r="U476" s="3"/>
      <c r="V476" s="33"/>
      <c r="W476" s="33"/>
      <c r="X476" s="33"/>
      <c r="Y476" s="3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</row>
    <row r="477" spans="2:104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33"/>
      <c r="Q477" s="3"/>
      <c r="R477" s="3"/>
      <c r="S477" s="3"/>
      <c r="T477" s="3"/>
      <c r="U477" s="3"/>
      <c r="V477" s="33"/>
      <c r="W477" s="33"/>
      <c r="X477" s="33"/>
      <c r="Y477" s="3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</row>
    <row r="478" spans="2:104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33"/>
      <c r="Q478" s="3"/>
      <c r="R478" s="3"/>
      <c r="S478" s="3"/>
      <c r="T478" s="3"/>
      <c r="U478" s="3"/>
      <c r="V478" s="33"/>
      <c r="W478" s="33"/>
      <c r="X478" s="33"/>
      <c r="Y478" s="3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</row>
    <row r="479" spans="2:104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33"/>
      <c r="Q479" s="3"/>
      <c r="R479" s="3"/>
      <c r="S479" s="3"/>
      <c r="T479" s="3"/>
      <c r="U479" s="3"/>
      <c r="V479" s="33"/>
      <c r="W479" s="33"/>
      <c r="X479" s="33"/>
      <c r="Y479" s="3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</row>
    <row r="480" spans="2:104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33"/>
      <c r="Q480" s="3"/>
      <c r="R480" s="3"/>
      <c r="S480" s="3"/>
      <c r="T480" s="3"/>
      <c r="U480" s="3"/>
      <c r="V480" s="33"/>
      <c r="W480" s="33"/>
      <c r="X480" s="33"/>
      <c r="Y480" s="3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</row>
    <row r="481" spans="2:104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33"/>
      <c r="Q481" s="3"/>
      <c r="R481" s="3"/>
      <c r="S481" s="3"/>
      <c r="T481" s="3"/>
      <c r="U481" s="3"/>
      <c r="V481" s="33"/>
      <c r="W481" s="33"/>
      <c r="X481" s="33"/>
      <c r="Y481" s="3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</row>
    <row r="482" spans="2:104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33"/>
      <c r="Q482" s="3"/>
      <c r="R482" s="3"/>
      <c r="S482" s="3"/>
      <c r="T482" s="3"/>
      <c r="U482" s="3"/>
      <c r="V482" s="33"/>
      <c r="W482" s="33"/>
      <c r="X482" s="33"/>
      <c r="Y482" s="3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</row>
    <row r="483" spans="2:104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33"/>
      <c r="Q483" s="3"/>
      <c r="R483" s="3"/>
      <c r="S483" s="3"/>
      <c r="T483" s="3"/>
      <c r="U483" s="3"/>
      <c r="V483" s="33"/>
      <c r="W483" s="33"/>
      <c r="X483" s="33"/>
      <c r="Y483" s="3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</row>
    <row r="484" spans="2:104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33"/>
      <c r="Q484" s="3"/>
      <c r="R484" s="3"/>
      <c r="S484" s="3"/>
      <c r="T484" s="3"/>
      <c r="U484" s="3"/>
      <c r="V484" s="33"/>
      <c r="W484" s="33"/>
      <c r="X484" s="33"/>
      <c r="Y484" s="3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</row>
    <row r="485" spans="2:104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33"/>
      <c r="Q485" s="3"/>
      <c r="R485" s="3"/>
      <c r="S485" s="3"/>
      <c r="T485" s="3"/>
      <c r="U485" s="3"/>
      <c r="V485" s="33"/>
      <c r="W485" s="33"/>
      <c r="X485" s="33"/>
      <c r="Y485" s="3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  <c r="CR485" s="3"/>
      <c r="CS485" s="3"/>
      <c r="CT485" s="3"/>
      <c r="CU485" s="3"/>
      <c r="CV485" s="3"/>
      <c r="CW485" s="3"/>
      <c r="CX485" s="3"/>
      <c r="CY485" s="3"/>
      <c r="CZ485" s="3"/>
    </row>
    <row r="486" spans="2:104" x14ac:dyDescent="0.25">
      <c r="P486" s="33"/>
      <c r="Q486" s="3"/>
      <c r="R486" s="3"/>
      <c r="S486" s="3"/>
      <c r="T486" s="3"/>
      <c r="U486" s="3"/>
      <c r="V486" s="33"/>
      <c r="W486" s="33"/>
      <c r="X486" s="33"/>
      <c r="Y486" s="3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 s="3"/>
      <c r="CS486" s="3"/>
      <c r="CT486" s="3"/>
      <c r="CU486" s="3"/>
      <c r="CV486" s="3"/>
      <c r="CW486" s="3"/>
      <c r="CX486" s="3"/>
      <c r="CY486" s="3"/>
      <c r="CZ486" s="3"/>
    </row>
    <row r="487" spans="2:104" x14ac:dyDescent="0.25">
      <c r="P487" s="33"/>
      <c r="Q487" s="3"/>
      <c r="R487" s="3"/>
      <c r="S487" s="3"/>
      <c r="T487" s="3"/>
      <c r="U487" s="3"/>
      <c r="V487" s="33"/>
      <c r="W487" s="33"/>
      <c r="X487" s="33"/>
      <c r="Y487" s="3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  <c r="CR487" s="3"/>
      <c r="CS487" s="3"/>
      <c r="CT487" s="3"/>
      <c r="CU487" s="3"/>
      <c r="CV487" s="3"/>
      <c r="CW487" s="3"/>
      <c r="CX487" s="3"/>
      <c r="CY487" s="3"/>
      <c r="CZ487" s="3"/>
    </row>
    <row r="488" spans="2:104" x14ac:dyDescent="0.25">
      <c r="P488" s="33"/>
      <c r="Q488" s="3"/>
      <c r="R488" s="3"/>
      <c r="S488" s="3"/>
      <c r="T488" s="3"/>
      <c r="U488" s="3"/>
      <c r="V488" s="33"/>
      <c r="W488" s="33"/>
      <c r="X488" s="33"/>
      <c r="Y488" s="3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 s="3"/>
      <c r="CS488" s="3"/>
      <c r="CT488" s="3"/>
      <c r="CU488" s="3"/>
      <c r="CV488" s="3"/>
      <c r="CW488" s="3"/>
      <c r="CX488" s="3"/>
      <c r="CY488" s="3"/>
      <c r="CZ488" s="3"/>
    </row>
    <row r="489" spans="2:104" x14ac:dyDescent="0.25">
      <c r="P489" s="33"/>
      <c r="Q489" s="3"/>
      <c r="R489" s="3"/>
      <c r="S489" s="3"/>
      <c r="T489" s="3"/>
      <c r="U489" s="3"/>
      <c r="V489" s="33"/>
      <c r="W489" s="33"/>
      <c r="X489" s="33"/>
      <c r="Y489" s="3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  <c r="CQ489" s="3"/>
      <c r="CR489" s="3"/>
      <c r="CS489" s="3"/>
      <c r="CT489" s="3"/>
      <c r="CU489" s="3"/>
      <c r="CV489" s="3"/>
      <c r="CW489" s="3"/>
      <c r="CX489" s="3"/>
      <c r="CY489" s="3"/>
      <c r="CZ489" s="3"/>
    </row>
    <row r="490" spans="2:104" x14ac:dyDescent="0.25">
      <c r="P490" s="33"/>
      <c r="Q490" s="3"/>
      <c r="R490" s="3"/>
      <c r="S490" s="3"/>
      <c r="T490" s="3"/>
      <c r="U490" s="3"/>
      <c r="V490" s="33"/>
      <c r="W490" s="33"/>
      <c r="X490" s="33"/>
      <c r="Y490" s="3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3"/>
      <c r="CO490" s="3"/>
      <c r="CP490" s="3"/>
      <c r="CQ490" s="3"/>
      <c r="CR490" s="3"/>
      <c r="CS490" s="3"/>
      <c r="CT490" s="3"/>
      <c r="CU490" s="3"/>
      <c r="CV490" s="3"/>
      <c r="CW490" s="3"/>
      <c r="CX490" s="3"/>
      <c r="CY490" s="3"/>
      <c r="CZ490" s="3"/>
    </row>
    <row r="491" spans="2:104" x14ac:dyDescent="0.25">
      <c r="P491" s="33"/>
      <c r="Q491" s="3"/>
      <c r="R491" s="3"/>
      <c r="S491" s="3"/>
      <c r="T491" s="3"/>
      <c r="U491" s="3"/>
      <c r="V491" s="33"/>
      <c r="W491" s="33"/>
      <c r="X491" s="33"/>
      <c r="Y491" s="3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3"/>
      <c r="CO491" s="3"/>
      <c r="CP491" s="3"/>
      <c r="CQ491" s="3"/>
      <c r="CR491" s="3"/>
      <c r="CS491" s="3"/>
      <c r="CT491" s="3"/>
      <c r="CU491" s="3"/>
      <c r="CV491" s="3"/>
      <c r="CW491" s="3"/>
      <c r="CX491" s="3"/>
      <c r="CY491" s="3"/>
      <c r="CZ491" s="3"/>
    </row>
    <row r="492" spans="2:104" x14ac:dyDescent="0.25">
      <c r="P492" s="33"/>
      <c r="Q492" s="3"/>
      <c r="R492" s="3"/>
      <c r="S492" s="3"/>
      <c r="T492" s="3"/>
      <c r="U492" s="3"/>
      <c r="V492" s="33"/>
      <c r="W492" s="33"/>
      <c r="X492" s="33"/>
      <c r="Y492" s="3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  <c r="CR492" s="3"/>
      <c r="CS492" s="3"/>
      <c r="CT492" s="3"/>
      <c r="CU492" s="3"/>
      <c r="CV492" s="3"/>
      <c r="CW492" s="3"/>
      <c r="CX492" s="3"/>
      <c r="CY492" s="3"/>
      <c r="CZ492" s="3"/>
    </row>
    <row r="493" spans="2:104" x14ac:dyDescent="0.25">
      <c r="P493" s="33"/>
      <c r="Q493" s="3"/>
      <c r="R493" s="3"/>
      <c r="S493" s="3"/>
      <c r="T493" s="3"/>
      <c r="U493" s="3"/>
      <c r="V493" s="33"/>
      <c r="W493" s="33"/>
      <c r="X493" s="33"/>
      <c r="Y493" s="3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  <c r="CR493" s="3"/>
      <c r="CS493" s="3"/>
      <c r="CT493" s="3"/>
      <c r="CU493" s="3"/>
      <c r="CV493" s="3"/>
      <c r="CW493" s="3"/>
      <c r="CX493" s="3"/>
      <c r="CY493" s="3"/>
      <c r="CZ493" s="3"/>
    </row>
    <row r="494" spans="2:104" x14ac:dyDescent="0.25">
      <c r="P494" s="33"/>
      <c r="Q494" s="3"/>
      <c r="R494" s="3"/>
      <c r="S494" s="3"/>
      <c r="T494" s="3"/>
      <c r="U494" s="3"/>
      <c r="V494" s="33"/>
      <c r="W494" s="33"/>
      <c r="X494" s="33"/>
      <c r="Y494" s="3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  <c r="CR494" s="3"/>
      <c r="CS494" s="3"/>
      <c r="CT494" s="3"/>
      <c r="CU494" s="3"/>
      <c r="CV494" s="3"/>
      <c r="CW494" s="3"/>
      <c r="CX494" s="3"/>
      <c r="CY494" s="3"/>
      <c r="CZ494" s="3"/>
    </row>
    <row r="495" spans="2:104" x14ac:dyDescent="0.25">
      <c r="P495" s="33"/>
      <c r="Q495" s="3"/>
      <c r="R495" s="3"/>
      <c r="S495" s="3"/>
      <c r="T495" s="3"/>
      <c r="U495" s="3"/>
      <c r="V495" s="33"/>
      <c r="W495" s="33"/>
      <c r="X495" s="33"/>
      <c r="Y495" s="3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 s="3"/>
      <c r="CS495" s="3"/>
      <c r="CT495" s="3"/>
      <c r="CU495" s="3"/>
      <c r="CV495" s="3"/>
      <c r="CW495" s="3"/>
      <c r="CX495" s="3"/>
      <c r="CY495" s="3"/>
      <c r="CZ495" s="3"/>
    </row>
    <row r="496" spans="2:104" x14ac:dyDescent="0.25">
      <c r="P496" s="33"/>
      <c r="Q496" s="3"/>
      <c r="R496" s="3"/>
      <c r="S496" s="3"/>
      <c r="T496" s="3"/>
      <c r="U496" s="3"/>
      <c r="V496" s="33"/>
      <c r="W496" s="33"/>
      <c r="X496" s="33"/>
      <c r="Y496" s="3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  <c r="CR496" s="3"/>
      <c r="CS496" s="3"/>
      <c r="CT496" s="3"/>
      <c r="CU496" s="3"/>
      <c r="CV496" s="3"/>
      <c r="CW496" s="3"/>
      <c r="CX496" s="3"/>
      <c r="CY496" s="3"/>
      <c r="CZ496" s="3"/>
    </row>
    <row r="497" spans="16:104" x14ac:dyDescent="0.25">
      <c r="P497" s="33"/>
      <c r="Q497" s="3"/>
      <c r="R497" s="3"/>
      <c r="S497" s="3"/>
      <c r="T497" s="3"/>
      <c r="U497" s="3"/>
      <c r="V497" s="33"/>
      <c r="W497" s="33"/>
      <c r="X497" s="33"/>
      <c r="Y497" s="3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  <c r="CR497" s="3"/>
      <c r="CS497" s="3"/>
      <c r="CT497" s="3"/>
      <c r="CU497" s="3"/>
      <c r="CV497" s="3"/>
      <c r="CW497" s="3"/>
      <c r="CX497" s="3"/>
      <c r="CY497" s="3"/>
      <c r="CZ497" s="3"/>
    </row>
    <row r="498" spans="16:104" x14ac:dyDescent="0.25">
      <c r="P498" s="33"/>
      <c r="Q498" s="3"/>
      <c r="R498" s="3"/>
      <c r="S498" s="3"/>
      <c r="T498" s="3"/>
      <c r="U498" s="3"/>
      <c r="V498" s="33"/>
      <c r="W498" s="33"/>
      <c r="X498" s="33"/>
      <c r="Y498" s="3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3"/>
      <c r="CO498" s="3"/>
      <c r="CP498" s="3"/>
      <c r="CQ498" s="3"/>
      <c r="CR498" s="3"/>
      <c r="CS498" s="3"/>
      <c r="CT498" s="3"/>
      <c r="CU498" s="3"/>
      <c r="CV498" s="3"/>
      <c r="CW498" s="3"/>
      <c r="CX498" s="3"/>
      <c r="CY498" s="3"/>
      <c r="CZ498" s="3"/>
    </row>
    <row r="499" spans="16:104" x14ac:dyDescent="0.25">
      <c r="P499" s="33"/>
      <c r="Q499" s="3"/>
      <c r="R499" s="3"/>
      <c r="S499" s="3"/>
      <c r="T499" s="3"/>
      <c r="U499" s="3"/>
      <c r="V499" s="33"/>
      <c r="W499" s="33"/>
      <c r="X499" s="33"/>
      <c r="Y499" s="3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  <c r="CQ499" s="3"/>
      <c r="CR499" s="3"/>
      <c r="CS499" s="3"/>
      <c r="CT499" s="3"/>
      <c r="CU499" s="3"/>
      <c r="CV499" s="3"/>
      <c r="CW499" s="3"/>
      <c r="CX499" s="3"/>
      <c r="CY499" s="3"/>
      <c r="CZ499" s="3"/>
    </row>
    <row r="500" spans="16:104" x14ac:dyDescent="0.25">
      <c r="P500" s="33"/>
      <c r="Q500" s="3"/>
      <c r="R500" s="3"/>
      <c r="S500" s="3"/>
      <c r="T500" s="3"/>
      <c r="U500" s="3"/>
      <c r="V500" s="33"/>
      <c r="W500" s="33"/>
      <c r="X500" s="33"/>
      <c r="Y500" s="3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3"/>
      <c r="CO500" s="3"/>
      <c r="CP500" s="3"/>
      <c r="CQ500" s="3"/>
      <c r="CR500" s="3"/>
      <c r="CS500" s="3"/>
      <c r="CT500" s="3"/>
      <c r="CU500" s="3"/>
      <c r="CV500" s="3"/>
      <c r="CW500" s="3"/>
      <c r="CX500" s="3"/>
      <c r="CY500" s="3"/>
      <c r="CZ500" s="3"/>
    </row>
    <row r="501" spans="16:104" x14ac:dyDescent="0.25">
      <c r="P501" s="33"/>
      <c r="Q501" s="3"/>
      <c r="R501" s="3"/>
      <c r="S501" s="3"/>
      <c r="T501" s="3"/>
      <c r="U501" s="3"/>
      <c r="V501" s="33"/>
      <c r="W501" s="33"/>
      <c r="X501" s="33"/>
      <c r="Y501" s="3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3"/>
      <c r="CO501" s="3"/>
      <c r="CP501" s="3"/>
      <c r="CQ501" s="3"/>
      <c r="CR501" s="3"/>
      <c r="CS501" s="3"/>
      <c r="CT501" s="3"/>
      <c r="CU501" s="3"/>
      <c r="CV501" s="3"/>
      <c r="CW501" s="3"/>
      <c r="CX501" s="3"/>
      <c r="CY501" s="3"/>
      <c r="CZ501" s="3"/>
    </row>
    <row r="502" spans="16:104" x14ac:dyDescent="0.25">
      <c r="P502" s="33"/>
      <c r="Q502" s="3"/>
      <c r="R502" s="3"/>
      <c r="S502" s="3"/>
      <c r="T502" s="3"/>
      <c r="U502" s="3"/>
      <c r="V502" s="33"/>
      <c r="W502" s="33"/>
      <c r="X502" s="33"/>
      <c r="Y502" s="3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3"/>
      <c r="CO502" s="3"/>
      <c r="CP502" s="3"/>
      <c r="CQ502" s="3"/>
      <c r="CR502" s="3"/>
      <c r="CS502" s="3"/>
      <c r="CT502" s="3"/>
      <c r="CU502" s="3"/>
      <c r="CV502" s="3"/>
      <c r="CW502" s="3"/>
      <c r="CX502" s="3"/>
      <c r="CY502" s="3"/>
      <c r="CZ502" s="3"/>
    </row>
    <row r="503" spans="16:104" x14ac:dyDescent="0.25">
      <c r="P503" s="33"/>
      <c r="Q503" s="3"/>
      <c r="R503" s="3"/>
      <c r="S503" s="3"/>
      <c r="T503" s="3"/>
      <c r="U503" s="3"/>
      <c r="V503" s="33"/>
      <c r="W503" s="33"/>
      <c r="X503" s="33"/>
      <c r="Y503" s="3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3"/>
      <c r="CO503" s="3"/>
      <c r="CP503" s="3"/>
      <c r="CQ503" s="3"/>
      <c r="CR503" s="3"/>
      <c r="CS503" s="3"/>
      <c r="CT503" s="3"/>
      <c r="CU503" s="3"/>
      <c r="CV503" s="3"/>
      <c r="CW503" s="3"/>
      <c r="CX503" s="3"/>
      <c r="CY503" s="3"/>
      <c r="CZ503" s="3"/>
    </row>
    <row r="504" spans="16:104" x14ac:dyDescent="0.25">
      <c r="P504" s="33"/>
      <c r="Q504" s="3"/>
      <c r="R504" s="3"/>
      <c r="S504" s="3"/>
      <c r="T504" s="3"/>
      <c r="U504" s="3"/>
      <c r="V504" s="33"/>
      <c r="W504" s="33"/>
      <c r="X504" s="33"/>
      <c r="Y504" s="3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3"/>
      <c r="CO504" s="3"/>
      <c r="CP504" s="3"/>
      <c r="CQ504" s="3"/>
      <c r="CR504" s="3"/>
      <c r="CS504" s="3"/>
      <c r="CT504" s="3"/>
      <c r="CU504" s="3"/>
      <c r="CV504" s="3"/>
      <c r="CW504" s="3"/>
      <c r="CX504" s="3"/>
      <c r="CY504" s="3"/>
      <c r="CZ504" s="3"/>
    </row>
    <row r="505" spans="16:104" x14ac:dyDescent="0.25">
      <c r="P505" s="33"/>
      <c r="Q505" s="3"/>
      <c r="R505" s="3"/>
      <c r="S505" s="3"/>
      <c r="T505" s="3"/>
      <c r="U505" s="3"/>
      <c r="V505" s="33"/>
      <c r="W505" s="33"/>
      <c r="X505" s="33"/>
      <c r="Y505" s="3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  <c r="CR505" s="3"/>
      <c r="CS505" s="3"/>
      <c r="CT505" s="3"/>
      <c r="CU505" s="3"/>
      <c r="CV505" s="3"/>
      <c r="CW505" s="3"/>
      <c r="CX505" s="3"/>
      <c r="CY505" s="3"/>
      <c r="CZ505" s="3"/>
    </row>
    <row r="506" spans="16:104" x14ac:dyDescent="0.25">
      <c r="P506" s="33"/>
      <c r="Q506" s="3"/>
      <c r="R506" s="3"/>
      <c r="S506" s="3"/>
      <c r="T506" s="3"/>
      <c r="U506" s="3"/>
      <c r="V506" s="33"/>
      <c r="W506" s="33"/>
      <c r="X506" s="33"/>
      <c r="Y506" s="3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  <c r="CQ506" s="3"/>
      <c r="CR506" s="3"/>
      <c r="CS506" s="3"/>
      <c r="CT506" s="3"/>
      <c r="CU506" s="3"/>
      <c r="CV506" s="3"/>
      <c r="CW506" s="3"/>
      <c r="CX506" s="3"/>
      <c r="CY506" s="3"/>
      <c r="CZ506" s="3"/>
    </row>
    <row r="507" spans="16:104" x14ac:dyDescent="0.25">
      <c r="P507" s="33"/>
      <c r="Q507" s="3"/>
      <c r="R507" s="3"/>
      <c r="S507" s="3"/>
      <c r="T507" s="3"/>
      <c r="U507" s="3"/>
      <c r="V507" s="33"/>
      <c r="W507" s="33"/>
      <c r="X507" s="33"/>
      <c r="Y507" s="3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  <c r="CR507" s="3"/>
      <c r="CS507" s="3"/>
      <c r="CT507" s="3"/>
      <c r="CU507" s="3"/>
      <c r="CV507" s="3"/>
      <c r="CW507" s="3"/>
      <c r="CX507" s="3"/>
      <c r="CY507" s="3"/>
      <c r="CZ507" s="3"/>
    </row>
    <row r="508" spans="16:104" x14ac:dyDescent="0.25">
      <c r="P508" s="33"/>
      <c r="Q508" s="3"/>
      <c r="R508" s="3"/>
      <c r="S508" s="3"/>
      <c r="T508" s="3"/>
      <c r="U508" s="3"/>
      <c r="V508" s="33"/>
      <c r="W508" s="33"/>
      <c r="X508" s="33"/>
      <c r="Y508" s="3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 s="3"/>
      <c r="CS508" s="3"/>
      <c r="CT508" s="3"/>
      <c r="CU508" s="3"/>
      <c r="CV508" s="3"/>
      <c r="CW508" s="3"/>
      <c r="CX508" s="3"/>
      <c r="CY508" s="3"/>
      <c r="CZ508" s="3"/>
    </row>
    <row r="509" spans="16:104" x14ac:dyDescent="0.25">
      <c r="P509" s="33"/>
      <c r="Q509" s="3"/>
      <c r="R509" s="3"/>
      <c r="S509" s="3"/>
      <c r="T509" s="3"/>
      <c r="U509" s="3"/>
      <c r="V509" s="33"/>
      <c r="W509" s="33"/>
      <c r="X509" s="33"/>
      <c r="Y509" s="3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  <c r="CR509" s="3"/>
      <c r="CS509" s="3"/>
      <c r="CT509" s="3"/>
      <c r="CU509" s="3"/>
      <c r="CV509" s="3"/>
      <c r="CW509" s="3"/>
      <c r="CX509" s="3"/>
      <c r="CY509" s="3"/>
      <c r="CZ509" s="3"/>
    </row>
    <row r="510" spans="16:104" x14ac:dyDescent="0.25">
      <c r="P510" s="33"/>
      <c r="Q510" s="3"/>
      <c r="R510" s="3"/>
      <c r="S510" s="3"/>
      <c r="T510" s="3"/>
      <c r="U510" s="3"/>
      <c r="V510" s="33"/>
      <c r="W510" s="33"/>
      <c r="X510" s="33"/>
      <c r="Y510" s="3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  <c r="CR510" s="3"/>
      <c r="CS510" s="3"/>
      <c r="CT510" s="3"/>
      <c r="CU510" s="3"/>
      <c r="CV510" s="3"/>
      <c r="CW510" s="3"/>
      <c r="CX510" s="3"/>
      <c r="CY510" s="3"/>
      <c r="CZ510" s="3"/>
    </row>
    <row r="511" spans="16:104" x14ac:dyDescent="0.25">
      <c r="P511" s="33"/>
      <c r="Q511" s="3"/>
      <c r="R511" s="3"/>
      <c r="S511" s="3"/>
      <c r="T511" s="3"/>
      <c r="U511" s="3"/>
      <c r="V511" s="33"/>
      <c r="W511" s="33"/>
      <c r="X511" s="33"/>
      <c r="Y511" s="3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  <c r="CU511" s="3"/>
      <c r="CV511" s="3"/>
      <c r="CW511" s="3"/>
      <c r="CX511" s="3"/>
      <c r="CY511" s="3"/>
      <c r="CZ511" s="3"/>
    </row>
    <row r="512" spans="16:104" x14ac:dyDescent="0.25">
      <c r="P512" s="33"/>
      <c r="Q512" s="3"/>
      <c r="R512" s="3"/>
      <c r="S512" s="3"/>
      <c r="T512" s="3"/>
      <c r="U512" s="3"/>
      <c r="V512" s="33"/>
      <c r="W512" s="33"/>
      <c r="X512" s="33"/>
      <c r="Y512" s="3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  <c r="CT512" s="3"/>
      <c r="CU512" s="3"/>
      <c r="CV512" s="3"/>
      <c r="CW512" s="3"/>
      <c r="CX512" s="3"/>
      <c r="CY512" s="3"/>
      <c r="CZ512" s="3"/>
    </row>
    <row r="513" spans="16:104" x14ac:dyDescent="0.25">
      <c r="P513" s="33"/>
      <c r="Q513" s="3"/>
      <c r="R513" s="3"/>
      <c r="S513" s="3"/>
      <c r="T513" s="3"/>
      <c r="U513" s="3"/>
      <c r="V513" s="33"/>
      <c r="W513" s="33"/>
      <c r="X513" s="33"/>
      <c r="Y513" s="3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  <c r="CT513" s="3"/>
      <c r="CU513" s="3"/>
      <c r="CV513" s="3"/>
      <c r="CW513" s="3"/>
      <c r="CX513" s="3"/>
      <c r="CY513" s="3"/>
      <c r="CZ513" s="3"/>
    </row>
    <row r="514" spans="16:104" x14ac:dyDescent="0.25">
      <c r="P514" s="33"/>
      <c r="Q514" s="3"/>
      <c r="R514" s="3"/>
      <c r="S514" s="3"/>
      <c r="T514" s="3"/>
      <c r="U514" s="3"/>
      <c r="V514" s="33"/>
      <c r="W514" s="33"/>
      <c r="X514" s="33"/>
      <c r="Y514" s="3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3"/>
      <c r="CR514" s="3"/>
      <c r="CS514" s="3"/>
      <c r="CT514" s="3"/>
      <c r="CU514" s="3"/>
      <c r="CV514" s="3"/>
      <c r="CW514" s="3"/>
      <c r="CX514" s="3"/>
      <c r="CY514" s="3"/>
      <c r="CZ514" s="3"/>
    </row>
    <row r="515" spans="16:104" x14ac:dyDescent="0.25">
      <c r="P515" s="33"/>
      <c r="Q515" s="3"/>
      <c r="R515" s="3"/>
      <c r="S515" s="3"/>
      <c r="T515" s="3"/>
      <c r="U515" s="3"/>
      <c r="V515" s="33"/>
      <c r="W515" s="33"/>
      <c r="X515" s="33"/>
      <c r="Y515" s="3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  <c r="CR515" s="3"/>
      <c r="CS515" s="3"/>
      <c r="CT515" s="3"/>
      <c r="CU515" s="3"/>
      <c r="CV515" s="3"/>
      <c r="CW515" s="3"/>
      <c r="CX515" s="3"/>
      <c r="CY515" s="3"/>
      <c r="CZ515" s="3"/>
    </row>
    <row r="516" spans="16:104" x14ac:dyDescent="0.25">
      <c r="P516" s="33"/>
      <c r="Q516" s="3"/>
      <c r="R516" s="3"/>
      <c r="S516" s="3"/>
      <c r="T516" s="3"/>
      <c r="U516" s="3"/>
      <c r="V516" s="33"/>
      <c r="W516" s="33"/>
      <c r="X516" s="33"/>
      <c r="Y516" s="3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  <c r="CQ516" s="3"/>
      <c r="CR516" s="3"/>
      <c r="CS516" s="3"/>
      <c r="CT516" s="3"/>
      <c r="CU516" s="3"/>
      <c r="CV516" s="3"/>
      <c r="CW516" s="3"/>
      <c r="CX516" s="3"/>
      <c r="CY516" s="3"/>
      <c r="CZ516" s="3"/>
    </row>
    <row r="517" spans="16:104" x14ac:dyDescent="0.25">
      <c r="P517" s="33"/>
      <c r="Q517" s="3"/>
      <c r="R517" s="3"/>
      <c r="S517" s="3"/>
      <c r="T517" s="3"/>
      <c r="U517" s="3"/>
      <c r="V517" s="33"/>
      <c r="W517" s="33"/>
      <c r="X517" s="33"/>
      <c r="Y517" s="3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  <c r="CT517" s="3"/>
      <c r="CU517" s="3"/>
      <c r="CV517" s="3"/>
      <c r="CW517" s="3"/>
      <c r="CX517" s="3"/>
      <c r="CY517" s="3"/>
      <c r="CZ517" s="3"/>
    </row>
    <row r="518" spans="16:104" x14ac:dyDescent="0.25">
      <c r="P518" s="33"/>
      <c r="Q518" s="3"/>
      <c r="R518" s="3"/>
      <c r="S518" s="3"/>
      <c r="T518" s="3"/>
      <c r="U518" s="3"/>
      <c r="V518" s="33"/>
      <c r="W518" s="33"/>
      <c r="X518" s="33"/>
      <c r="Y518" s="3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3"/>
      <c r="CR518" s="3"/>
      <c r="CS518" s="3"/>
      <c r="CT518" s="3"/>
      <c r="CU518" s="3"/>
      <c r="CV518" s="3"/>
      <c r="CW518" s="3"/>
      <c r="CX518" s="3"/>
      <c r="CY518" s="3"/>
      <c r="CZ518" s="3"/>
    </row>
    <row r="519" spans="16:104" x14ac:dyDescent="0.25">
      <c r="P519" s="33"/>
      <c r="Q519" s="3"/>
      <c r="R519" s="3"/>
      <c r="S519" s="3"/>
      <c r="T519" s="3"/>
      <c r="U519" s="3"/>
      <c r="V519" s="33"/>
      <c r="W519" s="33"/>
      <c r="X519" s="33"/>
      <c r="Y519" s="3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3"/>
      <c r="CR519" s="3"/>
      <c r="CS519" s="3"/>
      <c r="CT519" s="3"/>
      <c r="CU519" s="3"/>
      <c r="CV519" s="3"/>
      <c r="CW519" s="3"/>
      <c r="CX519" s="3"/>
      <c r="CY519" s="3"/>
      <c r="CZ519" s="3"/>
    </row>
    <row r="520" spans="16:104" x14ac:dyDescent="0.25">
      <c r="P520" s="33"/>
      <c r="Q520" s="3"/>
      <c r="R520" s="3"/>
      <c r="S520" s="3"/>
      <c r="T520" s="3"/>
      <c r="U520" s="3"/>
      <c r="V520" s="33"/>
      <c r="W520" s="33"/>
      <c r="X520" s="33"/>
      <c r="Y520" s="3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  <c r="CU520" s="3"/>
      <c r="CV520" s="3"/>
      <c r="CW520" s="3"/>
      <c r="CX520" s="3"/>
      <c r="CY520" s="3"/>
      <c r="CZ520" s="3"/>
    </row>
    <row r="521" spans="16:104" x14ac:dyDescent="0.25">
      <c r="P521" s="33"/>
      <c r="Q521" s="3"/>
      <c r="R521" s="3"/>
      <c r="S521" s="3"/>
      <c r="T521" s="3"/>
      <c r="U521" s="3"/>
      <c r="V521" s="33"/>
      <c r="W521" s="33"/>
      <c r="X521" s="33"/>
      <c r="Y521" s="3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  <c r="CT521" s="3"/>
      <c r="CU521" s="3"/>
      <c r="CV521" s="3"/>
      <c r="CW521" s="3"/>
      <c r="CX521" s="3"/>
      <c r="CY521" s="3"/>
      <c r="CZ521" s="3"/>
    </row>
    <row r="522" spans="16:104" x14ac:dyDescent="0.25">
      <c r="P522" s="33"/>
      <c r="Q522" s="3"/>
      <c r="R522" s="3"/>
      <c r="S522" s="3"/>
      <c r="T522" s="3"/>
      <c r="U522" s="3"/>
      <c r="V522" s="33"/>
      <c r="W522" s="33"/>
      <c r="X522" s="33"/>
      <c r="Y522" s="3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  <c r="CT522" s="3"/>
      <c r="CU522" s="3"/>
      <c r="CV522" s="3"/>
      <c r="CW522" s="3"/>
      <c r="CX522" s="3"/>
      <c r="CY522" s="3"/>
      <c r="CZ522" s="3"/>
    </row>
    <row r="523" spans="16:104" x14ac:dyDescent="0.25">
      <c r="P523" s="33"/>
      <c r="Q523" s="3"/>
      <c r="R523" s="3"/>
      <c r="S523" s="3"/>
      <c r="T523" s="3"/>
      <c r="U523" s="3"/>
      <c r="V523" s="33"/>
      <c r="W523" s="33"/>
      <c r="X523" s="33"/>
      <c r="Y523" s="3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  <c r="CQ523" s="3"/>
      <c r="CR523" s="3"/>
      <c r="CS523" s="3"/>
      <c r="CT523" s="3"/>
      <c r="CU523" s="3"/>
      <c r="CV523" s="3"/>
      <c r="CW523" s="3"/>
      <c r="CX523" s="3"/>
      <c r="CY523" s="3"/>
      <c r="CZ523" s="3"/>
    </row>
    <row r="524" spans="16:104" x14ac:dyDescent="0.25">
      <c r="P524" s="33"/>
      <c r="Q524" s="3"/>
      <c r="R524" s="3"/>
      <c r="S524" s="3"/>
      <c r="T524" s="3"/>
      <c r="U524" s="3"/>
      <c r="V524" s="33"/>
      <c r="W524" s="33"/>
      <c r="X524" s="33"/>
      <c r="Y524" s="3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 s="3"/>
      <c r="CS524" s="3"/>
      <c r="CT524" s="3"/>
      <c r="CU524" s="3"/>
      <c r="CV524" s="3"/>
      <c r="CW524" s="3"/>
      <c r="CX524" s="3"/>
      <c r="CY524" s="3"/>
      <c r="CZ524" s="3"/>
    </row>
    <row r="525" spans="16:104" x14ac:dyDescent="0.25">
      <c r="P525" s="33"/>
      <c r="Q525" s="3"/>
      <c r="R525" s="3"/>
      <c r="S525" s="3"/>
      <c r="T525" s="3"/>
      <c r="U525" s="3"/>
      <c r="V525" s="33"/>
      <c r="W525" s="33"/>
      <c r="X525" s="33"/>
      <c r="Y525" s="3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  <c r="CQ525" s="3"/>
      <c r="CR525" s="3"/>
      <c r="CS525" s="3"/>
      <c r="CT525" s="3"/>
      <c r="CU525" s="3"/>
      <c r="CV525" s="3"/>
      <c r="CW525" s="3"/>
      <c r="CX525" s="3"/>
      <c r="CY525" s="3"/>
      <c r="CZ525" s="3"/>
    </row>
    <row r="526" spans="16:104" x14ac:dyDescent="0.25">
      <c r="P526" s="33"/>
      <c r="Q526" s="3"/>
      <c r="R526" s="3"/>
      <c r="S526" s="3"/>
      <c r="T526" s="3"/>
      <c r="U526" s="3"/>
      <c r="V526" s="33"/>
      <c r="W526" s="33"/>
      <c r="X526" s="33"/>
      <c r="Y526" s="3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  <c r="CR526" s="3"/>
      <c r="CS526" s="3"/>
      <c r="CT526" s="3"/>
      <c r="CU526" s="3"/>
      <c r="CV526" s="3"/>
      <c r="CW526" s="3"/>
      <c r="CX526" s="3"/>
      <c r="CY526" s="3"/>
      <c r="CZ526" s="3"/>
    </row>
    <row r="527" spans="16:104" x14ac:dyDescent="0.25">
      <c r="P527" s="33"/>
      <c r="Q527" s="3"/>
      <c r="R527" s="3"/>
      <c r="S527" s="3"/>
      <c r="T527" s="3"/>
      <c r="U527" s="3"/>
      <c r="V527" s="33"/>
      <c r="W527" s="33"/>
      <c r="X527" s="33"/>
      <c r="Y527" s="3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3"/>
      <c r="CO527" s="3"/>
      <c r="CP527" s="3"/>
      <c r="CQ527" s="3"/>
      <c r="CR527" s="3"/>
      <c r="CS527" s="3"/>
      <c r="CT527" s="3"/>
      <c r="CU527" s="3"/>
      <c r="CV527" s="3"/>
      <c r="CW527" s="3"/>
      <c r="CX527" s="3"/>
      <c r="CY527" s="3"/>
      <c r="CZ527" s="3"/>
    </row>
    <row r="528" spans="16:104" x14ac:dyDescent="0.25">
      <c r="P528" s="33"/>
      <c r="Q528" s="3"/>
      <c r="R528" s="3"/>
      <c r="S528" s="3"/>
      <c r="T528" s="3"/>
      <c r="U528" s="3"/>
      <c r="V528" s="33"/>
      <c r="W528" s="33"/>
      <c r="X528" s="33"/>
      <c r="Y528" s="3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  <c r="CQ528" s="3"/>
      <c r="CR528" s="3"/>
      <c r="CS528" s="3"/>
      <c r="CT528" s="3"/>
      <c r="CU528" s="3"/>
      <c r="CV528" s="3"/>
      <c r="CW528" s="3"/>
      <c r="CX528" s="3"/>
      <c r="CY528" s="3"/>
      <c r="CZ528" s="3"/>
    </row>
    <row r="529" spans="16:104" x14ac:dyDescent="0.25">
      <c r="P529" s="33"/>
      <c r="Q529" s="3"/>
      <c r="R529" s="3"/>
      <c r="S529" s="3"/>
      <c r="T529" s="3"/>
      <c r="U529" s="3"/>
      <c r="V529" s="33"/>
      <c r="W529" s="33"/>
      <c r="X529" s="33"/>
      <c r="Y529" s="3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  <c r="CR529" s="3"/>
      <c r="CS529" s="3"/>
      <c r="CT529" s="3"/>
      <c r="CU529" s="3"/>
      <c r="CV529" s="3"/>
      <c r="CW529" s="3"/>
      <c r="CX529" s="3"/>
      <c r="CY529" s="3"/>
      <c r="CZ529" s="3"/>
    </row>
    <row r="530" spans="16:104" x14ac:dyDescent="0.25">
      <c r="P530" s="33"/>
      <c r="Q530" s="3"/>
      <c r="R530" s="3"/>
      <c r="S530" s="3"/>
      <c r="T530" s="3"/>
      <c r="U530" s="3"/>
      <c r="V530" s="33"/>
      <c r="W530" s="33"/>
      <c r="X530" s="33"/>
      <c r="Y530" s="3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3"/>
      <c r="CR530" s="3"/>
      <c r="CS530" s="3"/>
      <c r="CT530" s="3"/>
      <c r="CU530" s="3"/>
      <c r="CV530" s="3"/>
      <c r="CW530" s="3"/>
      <c r="CX530" s="3"/>
      <c r="CY530" s="3"/>
      <c r="CZ530" s="3"/>
    </row>
    <row r="531" spans="16:104" x14ac:dyDescent="0.25">
      <c r="P531" s="33"/>
      <c r="Q531" s="3"/>
      <c r="R531" s="3"/>
      <c r="S531" s="3"/>
      <c r="T531" s="3"/>
      <c r="U531" s="3"/>
      <c r="V531" s="33"/>
      <c r="W531" s="33"/>
      <c r="X531" s="33"/>
      <c r="Y531" s="3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  <c r="CR531" s="3"/>
      <c r="CS531" s="3"/>
      <c r="CT531" s="3"/>
      <c r="CU531" s="3"/>
      <c r="CV531" s="3"/>
      <c r="CW531" s="3"/>
      <c r="CX531" s="3"/>
      <c r="CY531" s="3"/>
      <c r="CZ531" s="3"/>
    </row>
    <row r="532" spans="16:104" x14ac:dyDescent="0.25">
      <c r="P532" s="33"/>
      <c r="Q532" s="3"/>
      <c r="R532" s="3"/>
      <c r="S532" s="3"/>
      <c r="T532" s="3"/>
      <c r="U532" s="3"/>
      <c r="V532" s="33"/>
      <c r="W532" s="33"/>
      <c r="X532" s="33"/>
      <c r="Y532" s="3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  <c r="CQ532" s="3"/>
      <c r="CR532" s="3"/>
      <c r="CS532" s="3"/>
      <c r="CT532" s="3"/>
      <c r="CU532" s="3"/>
      <c r="CV532" s="3"/>
      <c r="CW532" s="3"/>
      <c r="CX532" s="3"/>
      <c r="CY532" s="3"/>
      <c r="CZ532" s="3"/>
    </row>
    <row r="533" spans="16:104" x14ac:dyDescent="0.25">
      <c r="P533" s="33"/>
      <c r="Q533" s="3"/>
      <c r="R533" s="3"/>
      <c r="S533" s="3"/>
      <c r="T533" s="3"/>
      <c r="U533" s="3"/>
      <c r="V533" s="33"/>
      <c r="W533" s="33"/>
      <c r="X533" s="33"/>
      <c r="Y533" s="3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  <c r="CQ533" s="3"/>
      <c r="CR533" s="3"/>
      <c r="CS533" s="3"/>
      <c r="CT533" s="3"/>
      <c r="CU533" s="3"/>
      <c r="CV533" s="3"/>
      <c r="CW533" s="3"/>
      <c r="CX533" s="3"/>
      <c r="CY533" s="3"/>
      <c r="CZ533" s="3"/>
    </row>
    <row r="534" spans="16:104" x14ac:dyDescent="0.25">
      <c r="P534" s="33"/>
      <c r="Q534" s="3"/>
      <c r="R534" s="3"/>
      <c r="S534" s="3"/>
      <c r="T534" s="3"/>
      <c r="U534" s="3"/>
      <c r="V534" s="33"/>
      <c r="W534" s="33"/>
      <c r="X534" s="33"/>
      <c r="Y534" s="3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/>
      <c r="CN534" s="3"/>
      <c r="CO534" s="3"/>
      <c r="CP534" s="3"/>
      <c r="CQ534" s="3"/>
      <c r="CR534" s="3"/>
      <c r="CS534" s="3"/>
      <c r="CT534" s="3"/>
      <c r="CU534" s="3"/>
      <c r="CV534" s="3"/>
      <c r="CW534" s="3"/>
      <c r="CX534" s="3"/>
      <c r="CY534" s="3"/>
      <c r="CZ534" s="3"/>
    </row>
    <row r="535" spans="16:104" x14ac:dyDescent="0.25">
      <c r="P535" s="33"/>
      <c r="Q535" s="3"/>
      <c r="R535" s="3"/>
      <c r="S535" s="3"/>
      <c r="T535" s="3"/>
      <c r="U535" s="3"/>
      <c r="V535" s="33"/>
      <c r="W535" s="33"/>
      <c r="X535" s="33"/>
      <c r="Y535" s="3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  <c r="CR535" s="3"/>
      <c r="CS535" s="3"/>
      <c r="CT535" s="3"/>
      <c r="CU535" s="3"/>
      <c r="CV535" s="3"/>
      <c r="CW535" s="3"/>
      <c r="CX535" s="3"/>
      <c r="CY535" s="3"/>
      <c r="CZ535" s="3"/>
    </row>
    <row r="536" spans="16:104" x14ac:dyDescent="0.25">
      <c r="P536" s="33"/>
      <c r="Q536" s="3"/>
      <c r="R536" s="3"/>
      <c r="S536" s="3"/>
      <c r="T536" s="3"/>
      <c r="U536" s="3"/>
      <c r="V536" s="33"/>
      <c r="W536" s="33"/>
      <c r="X536" s="33"/>
      <c r="Y536" s="3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3"/>
      <c r="CR536" s="3"/>
      <c r="CS536" s="3"/>
      <c r="CT536" s="3"/>
      <c r="CU536" s="3"/>
      <c r="CV536" s="3"/>
      <c r="CW536" s="3"/>
      <c r="CX536" s="3"/>
      <c r="CY536" s="3"/>
      <c r="CZ536" s="3"/>
    </row>
    <row r="537" spans="16:104" x14ac:dyDescent="0.25">
      <c r="P537" s="33"/>
      <c r="Q537" s="3"/>
      <c r="R537" s="3"/>
      <c r="S537" s="3"/>
      <c r="T537" s="3"/>
      <c r="U537" s="3"/>
      <c r="V537" s="33"/>
      <c r="W537" s="33"/>
      <c r="X537" s="33"/>
      <c r="Y537" s="3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  <c r="CQ537" s="3"/>
      <c r="CR537" s="3"/>
      <c r="CS537" s="3"/>
      <c r="CT537" s="3"/>
      <c r="CU537" s="3"/>
      <c r="CV537" s="3"/>
      <c r="CW537" s="3"/>
      <c r="CX537" s="3"/>
      <c r="CY537" s="3"/>
      <c r="CZ537" s="3"/>
    </row>
    <row r="538" spans="16:104" x14ac:dyDescent="0.25">
      <c r="P538" s="33"/>
      <c r="Q538" s="3"/>
      <c r="R538" s="3"/>
      <c r="S538" s="3"/>
      <c r="T538" s="3"/>
      <c r="U538" s="3"/>
      <c r="V538" s="33"/>
      <c r="W538" s="33"/>
      <c r="X538" s="33"/>
      <c r="Y538" s="3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3"/>
      <c r="CO538" s="3"/>
      <c r="CP538" s="3"/>
      <c r="CQ538" s="3"/>
      <c r="CR538" s="3"/>
      <c r="CS538" s="3"/>
      <c r="CT538" s="3"/>
      <c r="CU538" s="3"/>
      <c r="CV538" s="3"/>
      <c r="CW538" s="3"/>
      <c r="CX538" s="3"/>
      <c r="CY538" s="3"/>
      <c r="CZ538" s="3"/>
    </row>
    <row r="539" spans="16:104" x14ac:dyDescent="0.25">
      <c r="P539" s="33"/>
      <c r="Q539" s="3"/>
      <c r="R539" s="3"/>
      <c r="S539" s="3"/>
      <c r="T539" s="3"/>
      <c r="U539" s="3"/>
      <c r="V539" s="33"/>
      <c r="W539" s="33"/>
      <c r="X539" s="33"/>
      <c r="Y539" s="3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  <c r="CQ539" s="3"/>
      <c r="CR539" s="3"/>
      <c r="CS539" s="3"/>
      <c r="CT539" s="3"/>
      <c r="CU539" s="3"/>
      <c r="CV539" s="3"/>
      <c r="CW539" s="3"/>
      <c r="CX539" s="3"/>
      <c r="CY539" s="3"/>
      <c r="CZ539" s="3"/>
    </row>
    <row r="540" spans="16:104" x14ac:dyDescent="0.25">
      <c r="P540" s="33"/>
      <c r="Q540" s="3"/>
      <c r="R540" s="3"/>
      <c r="S540" s="3"/>
      <c r="T540" s="3"/>
      <c r="U540" s="3"/>
      <c r="V540" s="33"/>
      <c r="W540" s="33"/>
      <c r="X540" s="33"/>
      <c r="Y540" s="3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  <c r="CQ540" s="3"/>
      <c r="CR540" s="3"/>
      <c r="CS540" s="3"/>
      <c r="CT540" s="3"/>
      <c r="CU540" s="3"/>
      <c r="CV540" s="3"/>
      <c r="CW540" s="3"/>
      <c r="CX540" s="3"/>
      <c r="CY540" s="3"/>
      <c r="CZ540" s="3"/>
    </row>
    <row r="541" spans="16:104" x14ac:dyDescent="0.25">
      <c r="P541" s="33"/>
      <c r="Q541" s="3"/>
      <c r="R541" s="3"/>
      <c r="S541" s="3"/>
      <c r="T541" s="3"/>
      <c r="U541" s="3"/>
      <c r="V541" s="33"/>
      <c r="W541" s="33"/>
      <c r="X541" s="33"/>
      <c r="Y541" s="3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3"/>
      <c r="CR541" s="3"/>
      <c r="CS541" s="3"/>
      <c r="CT541" s="3"/>
      <c r="CU541" s="3"/>
      <c r="CV541" s="3"/>
      <c r="CW541" s="3"/>
      <c r="CX541" s="3"/>
      <c r="CY541" s="3"/>
      <c r="CZ541" s="3"/>
    </row>
    <row r="542" spans="16:104" x14ac:dyDescent="0.25">
      <c r="P542" s="33"/>
      <c r="Q542" s="3"/>
      <c r="R542" s="3"/>
      <c r="S542" s="3"/>
      <c r="T542" s="3"/>
      <c r="U542" s="3"/>
      <c r="V542" s="33"/>
      <c r="W542" s="33"/>
      <c r="X542" s="33"/>
      <c r="Y542" s="3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  <c r="CQ542" s="3"/>
      <c r="CR542" s="3"/>
      <c r="CS542" s="3"/>
      <c r="CT542" s="3"/>
      <c r="CU542" s="3"/>
      <c r="CV542" s="3"/>
      <c r="CW542" s="3"/>
      <c r="CX542" s="3"/>
      <c r="CY542" s="3"/>
      <c r="CZ542" s="3"/>
    </row>
    <row r="543" spans="16:104" x14ac:dyDescent="0.25">
      <c r="P543" s="33"/>
      <c r="Q543" s="3"/>
      <c r="R543" s="3"/>
      <c r="S543" s="3"/>
      <c r="T543" s="3"/>
      <c r="U543" s="3"/>
      <c r="V543" s="33"/>
      <c r="W543" s="33"/>
      <c r="X543" s="33"/>
      <c r="Y543" s="3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3"/>
      <c r="CO543" s="3"/>
      <c r="CP543" s="3"/>
      <c r="CQ543" s="3"/>
      <c r="CR543" s="3"/>
      <c r="CS543" s="3"/>
      <c r="CT543" s="3"/>
      <c r="CU543" s="3"/>
      <c r="CV543" s="3"/>
      <c r="CW543" s="3"/>
      <c r="CX543" s="3"/>
      <c r="CY543" s="3"/>
      <c r="CZ543" s="3"/>
    </row>
    <row r="544" spans="16:104" x14ac:dyDescent="0.25">
      <c r="P544" s="33"/>
      <c r="Q544" s="3"/>
      <c r="R544" s="3"/>
      <c r="S544" s="3"/>
      <c r="T544" s="3"/>
      <c r="U544" s="3"/>
      <c r="V544" s="33"/>
      <c r="W544" s="33"/>
      <c r="X544" s="33"/>
      <c r="Y544" s="3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3"/>
      <c r="CO544" s="3"/>
      <c r="CP544" s="3"/>
      <c r="CQ544" s="3"/>
      <c r="CR544" s="3"/>
      <c r="CS544" s="3"/>
      <c r="CT544" s="3"/>
      <c r="CU544" s="3"/>
      <c r="CV544" s="3"/>
      <c r="CW544" s="3"/>
      <c r="CX544" s="3"/>
      <c r="CY544" s="3"/>
      <c r="CZ544" s="3"/>
    </row>
    <row r="545" spans="16:104" x14ac:dyDescent="0.25">
      <c r="P545" s="33"/>
      <c r="Q545" s="3"/>
      <c r="R545" s="3"/>
      <c r="S545" s="3"/>
      <c r="T545" s="3"/>
      <c r="U545" s="3"/>
      <c r="V545" s="33"/>
      <c r="W545" s="33"/>
      <c r="X545" s="33"/>
      <c r="Y545" s="3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3"/>
      <c r="CR545" s="3"/>
      <c r="CS545" s="3"/>
      <c r="CT545" s="3"/>
      <c r="CU545" s="3"/>
      <c r="CV545" s="3"/>
      <c r="CW545" s="3"/>
      <c r="CX545" s="3"/>
      <c r="CY545" s="3"/>
      <c r="CZ545" s="3"/>
    </row>
    <row r="546" spans="16:104" x14ac:dyDescent="0.25">
      <c r="P546" s="33"/>
      <c r="Q546" s="3"/>
      <c r="R546" s="3"/>
      <c r="S546" s="3"/>
      <c r="T546" s="3"/>
      <c r="U546" s="3"/>
      <c r="V546" s="33"/>
      <c r="W546" s="33"/>
      <c r="X546" s="33"/>
      <c r="Y546" s="3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  <c r="CR546" s="3"/>
      <c r="CS546" s="3"/>
      <c r="CT546" s="3"/>
      <c r="CU546" s="3"/>
      <c r="CV546" s="3"/>
      <c r="CW546" s="3"/>
      <c r="CX546" s="3"/>
      <c r="CY546" s="3"/>
      <c r="CZ546" s="3"/>
    </row>
    <row r="547" spans="16:104" x14ac:dyDescent="0.25">
      <c r="P547" s="33"/>
      <c r="Q547" s="3"/>
      <c r="R547" s="3"/>
      <c r="S547" s="3"/>
      <c r="T547" s="3"/>
      <c r="U547" s="3"/>
      <c r="V547" s="33"/>
      <c r="W547" s="33"/>
      <c r="X547" s="33"/>
      <c r="Y547" s="3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  <c r="CQ547" s="3"/>
      <c r="CR547" s="3"/>
      <c r="CS547" s="3"/>
      <c r="CT547" s="3"/>
      <c r="CU547" s="3"/>
      <c r="CV547" s="3"/>
      <c r="CW547" s="3"/>
      <c r="CX547" s="3"/>
      <c r="CY547" s="3"/>
      <c r="CZ547" s="3"/>
    </row>
    <row r="548" spans="16:104" x14ac:dyDescent="0.25">
      <c r="P548" s="33"/>
      <c r="Q548" s="3"/>
      <c r="R548" s="3"/>
      <c r="S548" s="3"/>
      <c r="T548" s="3"/>
      <c r="U548" s="3"/>
      <c r="V548" s="33"/>
      <c r="W548" s="33"/>
      <c r="X548" s="33"/>
      <c r="Y548" s="3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  <c r="CQ548" s="3"/>
      <c r="CR548" s="3"/>
      <c r="CS548" s="3"/>
      <c r="CT548" s="3"/>
      <c r="CU548" s="3"/>
      <c r="CV548" s="3"/>
      <c r="CW548" s="3"/>
      <c r="CX548" s="3"/>
      <c r="CY548" s="3"/>
      <c r="CZ548" s="3"/>
    </row>
    <row r="549" spans="16:104" x14ac:dyDescent="0.25">
      <c r="P549" s="33"/>
      <c r="Q549" s="3"/>
      <c r="R549" s="3"/>
      <c r="S549" s="3"/>
      <c r="T549" s="3"/>
      <c r="U549" s="3"/>
      <c r="V549" s="33"/>
      <c r="W549" s="33"/>
      <c r="X549" s="33"/>
      <c r="Y549" s="3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3"/>
      <c r="CR549" s="3"/>
      <c r="CS549" s="3"/>
      <c r="CT549" s="3"/>
      <c r="CU549" s="3"/>
      <c r="CV549" s="3"/>
      <c r="CW549" s="3"/>
      <c r="CX549" s="3"/>
      <c r="CY549" s="3"/>
      <c r="CZ549" s="3"/>
    </row>
    <row r="550" spans="16:104" x14ac:dyDescent="0.25">
      <c r="P550" s="33"/>
      <c r="Q550" s="3"/>
      <c r="R550" s="3"/>
      <c r="S550" s="3"/>
      <c r="T550" s="3"/>
      <c r="U550" s="3"/>
      <c r="V550" s="33"/>
      <c r="W550" s="33"/>
      <c r="X550" s="33"/>
      <c r="Y550" s="3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  <c r="CQ550" s="3"/>
      <c r="CR550" s="3"/>
      <c r="CS550" s="3"/>
      <c r="CT550" s="3"/>
      <c r="CU550" s="3"/>
      <c r="CV550" s="3"/>
      <c r="CW550" s="3"/>
      <c r="CX550" s="3"/>
      <c r="CY550" s="3"/>
      <c r="CZ550" s="3"/>
    </row>
    <row r="551" spans="16:104" x14ac:dyDescent="0.25">
      <c r="P551" s="33"/>
      <c r="Q551" s="3"/>
      <c r="R551" s="3"/>
      <c r="S551" s="3"/>
      <c r="T551" s="3"/>
      <c r="U551" s="3"/>
      <c r="V551" s="33"/>
      <c r="W551" s="33"/>
      <c r="X551" s="33"/>
      <c r="Y551" s="3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3"/>
      <c r="CO551" s="3"/>
      <c r="CP551" s="3"/>
      <c r="CQ551" s="3"/>
      <c r="CR551" s="3"/>
      <c r="CS551" s="3"/>
      <c r="CT551" s="3"/>
      <c r="CU551" s="3"/>
      <c r="CV551" s="3"/>
      <c r="CW551" s="3"/>
      <c r="CX551" s="3"/>
      <c r="CY551" s="3"/>
      <c r="CZ551" s="3"/>
    </row>
    <row r="552" spans="16:104" x14ac:dyDescent="0.25">
      <c r="P552" s="33"/>
      <c r="Q552" s="3"/>
      <c r="R552" s="3"/>
      <c r="S552" s="3"/>
      <c r="T552" s="3"/>
      <c r="U552" s="3"/>
      <c r="V552" s="33"/>
      <c r="W552" s="33"/>
      <c r="X552" s="33"/>
      <c r="Y552" s="3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  <c r="CQ552" s="3"/>
      <c r="CR552" s="3"/>
      <c r="CS552" s="3"/>
      <c r="CT552" s="3"/>
      <c r="CU552" s="3"/>
      <c r="CV552" s="3"/>
      <c r="CW552" s="3"/>
      <c r="CX552" s="3"/>
      <c r="CY552" s="3"/>
      <c r="CZ552" s="3"/>
    </row>
    <row r="553" spans="16:104" x14ac:dyDescent="0.25">
      <c r="P553" s="33"/>
      <c r="Q553" s="3"/>
      <c r="R553" s="3"/>
      <c r="S553" s="3"/>
      <c r="T553" s="3"/>
      <c r="U553" s="3"/>
      <c r="V553" s="33"/>
      <c r="W553" s="33"/>
      <c r="X553" s="33"/>
      <c r="Y553" s="3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  <c r="CQ553" s="3"/>
      <c r="CR553" s="3"/>
      <c r="CS553" s="3"/>
      <c r="CT553" s="3"/>
      <c r="CU553" s="3"/>
      <c r="CV553" s="3"/>
      <c r="CW553" s="3"/>
      <c r="CX553" s="3"/>
      <c r="CY553" s="3"/>
      <c r="CZ553" s="3"/>
    </row>
    <row r="554" spans="16:104" x14ac:dyDescent="0.25">
      <c r="P554" s="33"/>
      <c r="Q554" s="3"/>
      <c r="R554" s="3"/>
      <c r="S554" s="3"/>
      <c r="T554" s="3"/>
      <c r="U554" s="3"/>
      <c r="V554" s="33"/>
      <c r="W554" s="33"/>
      <c r="X554" s="33"/>
      <c r="Y554" s="3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  <c r="CR554" s="3"/>
      <c r="CS554" s="3"/>
      <c r="CT554" s="3"/>
      <c r="CU554" s="3"/>
      <c r="CV554" s="3"/>
      <c r="CW554" s="3"/>
      <c r="CX554" s="3"/>
      <c r="CY554" s="3"/>
      <c r="CZ554" s="3"/>
    </row>
    <row r="555" spans="16:104" x14ac:dyDescent="0.25">
      <c r="P555" s="33"/>
      <c r="Q555" s="3"/>
      <c r="R555" s="3"/>
      <c r="S555" s="3"/>
      <c r="T555" s="3"/>
      <c r="U555" s="3"/>
      <c r="V555" s="33"/>
      <c r="W555" s="33"/>
      <c r="X555" s="33"/>
      <c r="Y555" s="3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3"/>
      <c r="CO555" s="3"/>
      <c r="CP555" s="3"/>
      <c r="CQ555" s="3"/>
      <c r="CR555" s="3"/>
      <c r="CS555" s="3"/>
      <c r="CT555" s="3"/>
      <c r="CU555" s="3"/>
      <c r="CV555" s="3"/>
      <c r="CW555" s="3"/>
      <c r="CX555" s="3"/>
      <c r="CY555" s="3"/>
      <c r="CZ555" s="3"/>
    </row>
    <row r="556" spans="16:104" x14ac:dyDescent="0.25">
      <c r="P556" s="33"/>
      <c r="Q556" s="3"/>
      <c r="R556" s="3"/>
      <c r="S556" s="3"/>
      <c r="T556" s="3"/>
      <c r="U556" s="3"/>
      <c r="V556" s="33"/>
      <c r="W556" s="33"/>
      <c r="X556" s="33"/>
      <c r="Y556" s="3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/>
      <c r="CN556" s="3"/>
      <c r="CO556" s="3"/>
      <c r="CP556" s="3"/>
      <c r="CQ556" s="3"/>
      <c r="CR556" s="3"/>
      <c r="CS556" s="3"/>
      <c r="CT556" s="3"/>
      <c r="CU556" s="3"/>
      <c r="CV556" s="3"/>
      <c r="CW556" s="3"/>
      <c r="CX556" s="3"/>
      <c r="CY556" s="3"/>
      <c r="CZ556" s="3"/>
    </row>
    <row r="557" spans="16:104" x14ac:dyDescent="0.25">
      <c r="P557" s="33"/>
      <c r="Q557" s="3"/>
      <c r="R557" s="3"/>
      <c r="S557" s="3"/>
      <c r="T557" s="3"/>
      <c r="U557" s="3"/>
      <c r="V557" s="33"/>
      <c r="W557" s="33"/>
      <c r="X557" s="33"/>
      <c r="Y557" s="3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3"/>
      <c r="CO557" s="3"/>
      <c r="CP557" s="3"/>
      <c r="CQ557" s="3"/>
      <c r="CR557" s="3"/>
      <c r="CS557" s="3"/>
      <c r="CT557" s="3"/>
      <c r="CU557" s="3"/>
      <c r="CV557" s="3"/>
      <c r="CW557" s="3"/>
      <c r="CX557" s="3"/>
      <c r="CY557" s="3"/>
      <c r="CZ557" s="3"/>
    </row>
    <row r="558" spans="16:104" x14ac:dyDescent="0.25">
      <c r="P558" s="33"/>
      <c r="Q558" s="3"/>
      <c r="R558" s="3"/>
      <c r="S558" s="3"/>
      <c r="T558" s="3"/>
      <c r="U558" s="3"/>
      <c r="V558" s="33"/>
      <c r="W558" s="33"/>
      <c r="X558" s="33"/>
      <c r="Y558" s="3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3"/>
      <c r="CO558" s="3"/>
      <c r="CP558" s="3"/>
      <c r="CQ558" s="3"/>
      <c r="CR558" s="3"/>
      <c r="CS558" s="3"/>
      <c r="CT558" s="3"/>
      <c r="CU558" s="3"/>
      <c r="CV558" s="3"/>
      <c r="CW558" s="3"/>
      <c r="CX558" s="3"/>
      <c r="CY558" s="3"/>
      <c r="CZ558" s="3"/>
    </row>
    <row r="559" spans="16:104" x14ac:dyDescent="0.25">
      <c r="P559" s="33"/>
      <c r="Q559" s="3"/>
      <c r="R559" s="3"/>
      <c r="S559" s="3"/>
      <c r="T559" s="3"/>
      <c r="U559" s="3"/>
      <c r="V559" s="33"/>
      <c r="W559" s="33"/>
      <c r="X559" s="33"/>
      <c r="Y559" s="3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3"/>
      <c r="CO559" s="3"/>
      <c r="CP559" s="3"/>
      <c r="CQ559" s="3"/>
      <c r="CR559" s="3"/>
      <c r="CS559" s="3"/>
      <c r="CT559" s="3"/>
      <c r="CU559" s="3"/>
      <c r="CV559" s="3"/>
      <c r="CW559" s="3"/>
      <c r="CX559" s="3"/>
      <c r="CY559" s="3"/>
      <c r="CZ559" s="3"/>
    </row>
    <row r="560" spans="16:104" x14ac:dyDescent="0.25">
      <c r="P560" s="33"/>
      <c r="Q560" s="3"/>
      <c r="R560" s="3"/>
      <c r="S560" s="3"/>
      <c r="T560" s="3"/>
      <c r="U560" s="3"/>
      <c r="V560" s="33"/>
      <c r="W560" s="33"/>
      <c r="X560" s="33"/>
      <c r="Y560" s="3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  <c r="CL560" s="3"/>
      <c r="CM560" s="3"/>
      <c r="CN560" s="3"/>
      <c r="CO560" s="3"/>
      <c r="CP560" s="3"/>
      <c r="CQ560" s="3"/>
      <c r="CR560" s="3"/>
      <c r="CS560" s="3"/>
      <c r="CT560" s="3"/>
      <c r="CU560" s="3"/>
      <c r="CV560" s="3"/>
      <c r="CW560" s="3"/>
      <c r="CX560" s="3"/>
      <c r="CY560" s="3"/>
      <c r="CZ560" s="3"/>
    </row>
    <row r="561" spans="16:104" x14ac:dyDescent="0.25">
      <c r="P561" s="33"/>
      <c r="Q561" s="3"/>
      <c r="R561" s="3"/>
      <c r="S561" s="3"/>
      <c r="T561" s="3"/>
      <c r="U561" s="3"/>
      <c r="V561" s="33"/>
      <c r="W561" s="33"/>
      <c r="X561" s="33"/>
      <c r="Y561" s="3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  <c r="CL561" s="3"/>
      <c r="CM561" s="3"/>
      <c r="CN561" s="3"/>
      <c r="CO561" s="3"/>
      <c r="CP561" s="3"/>
      <c r="CQ561" s="3"/>
      <c r="CR561" s="3"/>
      <c r="CS561" s="3"/>
      <c r="CT561" s="3"/>
      <c r="CU561" s="3"/>
      <c r="CV561" s="3"/>
      <c r="CW561" s="3"/>
      <c r="CX561" s="3"/>
      <c r="CY561" s="3"/>
      <c r="CZ561" s="3"/>
    </row>
    <row r="562" spans="16:104" x14ac:dyDescent="0.25">
      <c r="P562" s="33"/>
      <c r="Q562" s="3"/>
      <c r="R562" s="3"/>
      <c r="S562" s="3"/>
      <c r="T562" s="3"/>
      <c r="U562" s="3"/>
      <c r="V562" s="33"/>
      <c r="W562" s="33"/>
      <c r="X562" s="33"/>
      <c r="Y562" s="3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3"/>
      <c r="CR562" s="3"/>
      <c r="CS562" s="3"/>
      <c r="CT562" s="3"/>
      <c r="CU562" s="3"/>
      <c r="CV562" s="3"/>
      <c r="CW562" s="3"/>
      <c r="CX562" s="3"/>
      <c r="CY562" s="3"/>
      <c r="CZ562" s="3"/>
    </row>
    <row r="563" spans="16:104" x14ac:dyDescent="0.25">
      <c r="P563" s="33"/>
      <c r="Q563" s="3"/>
      <c r="R563" s="3"/>
      <c r="S563" s="3"/>
      <c r="T563" s="3"/>
      <c r="U563" s="3"/>
      <c r="V563" s="33"/>
      <c r="W563" s="33"/>
      <c r="X563" s="33"/>
      <c r="Y563" s="3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  <c r="CQ563" s="3"/>
      <c r="CR563" s="3"/>
      <c r="CS563" s="3"/>
      <c r="CT563" s="3"/>
      <c r="CU563" s="3"/>
      <c r="CV563" s="3"/>
      <c r="CW563" s="3"/>
      <c r="CX563" s="3"/>
      <c r="CY563" s="3"/>
      <c r="CZ563" s="3"/>
    </row>
    <row r="564" spans="16:104" x14ac:dyDescent="0.25">
      <c r="P564" s="33"/>
      <c r="Q564" s="3"/>
      <c r="R564" s="3"/>
      <c r="S564" s="3"/>
      <c r="T564" s="3"/>
      <c r="U564" s="3"/>
      <c r="V564" s="33"/>
      <c r="W564" s="33"/>
      <c r="X564" s="33"/>
      <c r="Y564" s="3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  <c r="CL564" s="3"/>
      <c r="CM564" s="3"/>
      <c r="CN564" s="3"/>
      <c r="CO564" s="3"/>
      <c r="CP564" s="3"/>
      <c r="CQ564" s="3"/>
      <c r="CR564" s="3"/>
      <c r="CS564" s="3"/>
      <c r="CT564" s="3"/>
      <c r="CU564" s="3"/>
      <c r="CV564" s="3"/>
      <c r="CW564" s="3"/>
      <c r="CX564" s="3"/>
      <c r="CY564" s="3"/>
      <c r="CZ564" s="3"/>
    </row>
    <row r="565" spans="16:104" x14ac:dyDescent="0.25">
      <c r="P565" s="33"/>
      <c r="Q565" s="3"/>
      <c r="R565" s="3"/>
      <c r="S565" s="3"/>
      <c r="T565" s="3"/>
      <c r="U565" s="3"/>
      <c r="V565" s="33"/>
      <c r="W565" s="33"/>
      <c r="X565" s="33"/>
      <c r="Y565" s="3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  <c r="CL565" s="3"/>
      <c r="CM565" s="3"/>
      <c r="CN565" s="3"/>
      <c r="CO565" s="3"/>
      <c r="CP565" s="3"/>
      <c r="CQ565" s="3"/>
      <c r="CR565" s="3"/>
      <c r="CS565" s="3"/>
      <c r="CT565" s="3"/>
      <c r="CU565" s="3"/>
      <c r="CV565" s="3"/>
      <c r="CW565" s="3"/>
      <c r="CX565" s="3"/>
      <c r="CY565" s="3"/>
      <c r="CZ565" s="3"/>
    </row>
    <row r="566" spans="16:104" x14ac:dyDescent="0.25">
      <c r="P566" s="33"/>
      <c r="Q566" s="3"/>
      <c r="R566" s="3"/>
      <c r="S566" s="3"/>
      <c r="T566" s="3"/>
      <c r="U566" s="3"/>
      <c r="V566" s="33"/>
      <c r="W566" s="33"/>
      <c r="X566" s="33"/>
      <c r="Y566" s="3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  <c r="CL566" s="3"/>
      <c r="CM566" s="3"/>
      <c r="CN566" s="3"/>
      <c r="CO566" s="3"/>
      <c r="CP566" s="3"/>
      <c r="CQ566" s="3"/>
      <c r="CR566" s="3"/>
      <c r="CS566" s="3"/>
      <c r="CT566" s="3"/>
      <c r="CU566" s="3"/>
      <c r="CV566" s="3"/>
      <c r="CW566" s="3"/>
      <c r="CX566" s="3"/>
      <c r="CY566" s="3"/>
      <c r="CZ566" s="3"/>
    </row>
    <row r="567" spans="16:104" x14ac:dyDescent="0.25">
      <c r="P567" s="33"/>
      <c r="Q567" s="3"/>
      <c r="R567" s="3"/>
      <c r="S567" s="3"/>
      <c r="T567" s="3"/>
      <c r="U567" s="3"/>
      <c r="V567" s="33"/>
      <c r="W567" s="33"/>
      <c r="X567" s="33"/>
      <c r="Y567" s="3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3"/>
      <c r="CR567" s="3"/>
      <c r="CS567" s="3"/>
      <c r="CT567" s="3"/>
      <c r="CU567" s="3"/>
      <c r="CV567" s="3"/>
      <c r="CW567" s="3"/>
      <c r="CX567" s="3"/>
      <c r="CY567" s="3"/>
      <c r="CZ567" s="3"/>
    </row>
    <row r="568" spans="16:104" x14ac:dyDescent="0.25">
      <c r="P568" s="33"/>
      <c r="Q568" s="3"/>
      <c r="R568" s="3"/>
      <c r="S568" s="3"/>
      <c r="T568" s="3"/>
      <c r="U568" s="3"/>
      <c r="V568" s="33"/>
      <c r="W568" s="33"/>
      <c r="X568" s="33"/>
      <c r="Y568" s="3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3"/>
      <c r="CO568" s="3"/>
      <c r="CP568" s="3"/>
      <c r="CQ568" s="3"/>
      <c r="CR568" s="3"/>
      <c r="CS568" s="3"/>
      <c r="CT568" s="3"/>
      <c r="CU568" s="3"/>
      <c r="CV568" s="3"/>
      <c r="CW568" s="3"/>
      <c r="CX568" s="3"/>
      <c r="CY568" s="3"/>
      <c r="CZ568" s="3"/>
    </row>
    <row r="569" spans="16:104" x14ac:dyDescent="0.25">
      <c r="P569" s="33"/>
      <c r="Q569" s="3"/>
      <c r="R569" s="3"/>
      <c r="S569" s="3"/>
      <c r="T569" s="3"/>
      <c r="U569" s="3"/>
      <c r="V569" s="33"/>
      <c r="W569" s="33"/>
      <c r="X569" s="33"/>
      <c r="Y569" s="3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  <c r="CL569" s="3"/>
      <c r="CM569" s="3"/>
      <c r="CN569" s="3"/>
      <c r="CO569" s="3"/>
      <c r="CP569" s="3"/>
      <c r="CQ569" s="3"/>
      <c r="CR569" s="3"/>
      <c r="CS569" s="3"/>
      <c r="CT569" s="3"/>
      <c r="CU569" s="3"/>
      <c r="CV569" s="3"/>
      <c r="CW569" s="3"/>
      <c r="CX569" s="3"/>
      <c r="CY569" s="3"/>
      <c r="CZ569" s="3"/>
    </row>
    <row r="570" spans="16:104" x14ac:dyDescent="0.25">
      <c r="P570" s="33"/>
      <c r="Q570" s="3"/>
      <c r="R570" s="3"/>
      <c r="S570" s="3"/>
      <c r="T570" s="3"/>
      <c r="U570" s="3"/>
      <c r="V570" s="33"/>
      <c r="W570" s="33"/>
      <c r="X570" s="33"/>
      <c r="Y570" s="3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/>
      <c r="CN570" s="3"/>
      <c r="CO570" s="3"/>
      <c r="CP570" s="3"/>
      <c r="CQ570" s="3"/>
      <c r="CR570" s="3"/>
      <c r="CS570" s="3"/>
      <c r="CT570" s="3"/>
      <c r="CU570" s="3"/>
      <c r="CV570" s="3"/>
      <c r="CW570" s="3"/>
      <c r="CX570" s="3"/>
      <c r="CY570" s="3"/>
      <c r="CZ570" s="3"/>
    </row>
    <row r="571" spans="16:104" x14ac:dyDescent="0.25">
      <c r="P571" s="33"/>
      <c r="Q571" s="3"/>
      <c r="R571" s="3"/>
      <c r="S571" s="3"/>
      <c r="T571" s="3"/>
      <c r="U571" s="3"/>
      <c r="V571" s="33"/>
      <c r="W571" s="33"/>
      <c r="X571" s="33"/>
      <c r="Y571" s="3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  <c r="CL571" s="3"/>
      <c r="CM571" s="3"/>
      <c r="CN571" s="3"/>
      <c r="CO571" s="3"/>
      <c r="CP571" s="3"/>
      <c r="CQ571" s="3"/>
      <c r="CR571" s="3"/>
      <c r="CS571" s="3"/>
      <c r="CT571" s="3"/>
      <c r="CU571" s="3"/>
      <c r="CV571" s="3"/>
      <c r="CW571" s="3"/>
      <c r="CX571" s="3"/>
      <c r="CY571" s="3"/>
      <c r="CZ571" s="3"/>
    </row>
    <row r="572" spans="16:104" x14ac:dyDescent="0.25">
      <c r="P572" s="33"/>
      <c r="Q572" s="3"/>
      <c r="R572" s="3"/>
      <c r="S572" s="3"/>
      <c r="T572" s="3"/>
      <c r="U572" s="3"/>
      <c r="V572" s="33"/>
      <c r="W572" s="33"/>
      <c r="X572" s="33"/>
      <c r="Y572" s="3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  <c r="CL572" s="3"/>
      <c r="CM572" s="3"/>
      <c r="CN572" s="3"/>
      <c r="CO572" s="3"/>
      <c r="CP572" s="3"/>
      <c r="CQ572" s="3"/>
      <c r="CR572" s="3"/>
      <c r="CS572" s="3"/>
      <c r="CT572" s="3"/>
      <c r="CU572" s="3"/>
      <c r="CV572" s="3"/>
      <c r="CW572" s="3"/>
      <c r="CX572" s="3"/>
      <c r="CY572" s="3"/>
      <c r="CZ572" s="3"/>
    </row>
    <row r="573" spans="16:104" x14ac:dyDescent="0.25">
      <c r="P573" s="33"/>
      <c r="Q573" s="3"/>
      <c r="R573" s="3"/>
      <c r="S573" s="3"/>
      <c r="T573" s="3"/>
      <c r="U573" s="3"/>
      <c r="V573" s="33"/>
      <c r="W573" s="33"/>
      <c r="X573" s="33"/>
      <c r="Y573" s="3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  <c r="CL573" s="3"/>
      <c r="CM573" s="3"/>
      <c r="CN573" s="3"/>
      <c r="CO573" s="3"/>
      <c r="CP573" s="3"/>
      <c r="CQ573" s="3"/>
      <c r="CR573" s="3"/>
      <c r="CS573" s="3"/>
      <c r="CT573" s="3"/>
      <c r="CU573" s="3"/>
      <c r="CV573" s="3"/>
      <c r="CW573" s="3"/>
      <c r="CX573" s="3"/>
      <c r="CY573" s="3"/>
      <c r="CZ573" s="3"/>
    </row>
    <row r="574" spans="16:104" x14ac:dyDescent="0.25">
      <c r="P574" s="33"/>
      <c r="Q574" s="3"/>
      <c r="R574" s="3"/>
      <c r="S574" s="3"/>
      <c r="T574" s="3"/>
      <c r="U574" s="3"/>
      <c r="V574" s="33"/>
      <c r="W574" s="33"/>
      <c r="X574" s="33"/>
      <c r="Y574" s="3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  <c r="CL574" s="3"/>
      <c r="CM574" s="3"/>
      <c r="CN574" s="3"/>
      <c r="CO574" s="3"/>
      <c r="CP574" s="3"/>
      <c r="CQ574" s="3"/>
      <c r="CR574" s="3"/>
      <c r="CS574" s="3"/>
      <c r="CT574" s="3"/>
      <c r="CU574" s="3"/>
      <c r="CV574" s="3"/>
      <c r="CW574" s="3"/>
      <c r="CX574" s="3"/>
      <c r="CY574" s="3"/>
      <c r="CZ574" s="3"/>
    </row>
    <row r="575" spans="16:104" x14ac:dyDescent="0.25">
      <c r="P575" s="33"/>
      <c r="Q575" s="3"/>
      <c r="R575" s="3"/>
      <c r="S575" s="3"/>
      <c r="T575" s="3"/>
      <c r="U575" s="3"/>
      <c r="V575" s="33"/>
      <c r="W575" s="33"/>
      <c r="X575" s="33"/>
      <c r="Y575" s="3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/>
      <c r="CN575" s="3"/>
      <c r="CO575" s="3"/>
      <c r="CP575" s="3"/>
      <c r="CQ575" s="3"/>
      <c r="CR575" s="3"/>
      <c r="CS575" s="3"/>
      <c r="CT575" s="3"/>
      <c r="CU575" s="3"/>
      <c r="CV575" s="3"/>
      <c r="CW575" s="3"/>
      <c r="CX575" s="3"/>
      <c r="CY575" s="3"/>
      <c r="CZ575" s="3"/>
    </row>
    <row r="576" spans="16:104" x14ac:dyDescent="0.25">
      <c r="P576" s="33"/>
      <c r="Q576" s="3"/>
      <c r="R576" s="3"/>
      <c r="S576" s="3"/>
      <c r="T576" s="3"/>
      <c r="U576" s="3"/>
      <c r="V576" s="33"/>
      <c r="W576" s="33"/>
      <c r="X576" s="33"/>
      <c r="Y576" s="3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3"/>
      <c r="CO576" s="3"/>
      <c r="CP576" s="3"/>
      <c r="CQ576" s="3"/>
      <c r="CR576" s="3"/>
      <c r="CS576" s="3"/>
      <c r="CT576" s="3"/>
      <c r="CU576" s="3"/>
      <c r="CV576" s="3"/>
      <c r="CW576" s="3"/>
      <c r="CX576" s="3"/>
      <c r="CY576" s="3"/>
      <c r="CZ576" s="3"/>
    </row>
    <row r="577" spans="16:104" x14ac:dyDescent="0.25">
      <c r="P577" s="33"/>
      <c r="Q577" s="3"/>
      <c r="R577" s="3"/>
      <c r="S577" s="3"/>
      <c r="T577" s="3"/>
      <c r="U577" s="3"/>
      <c r="V577" s="33"/>
      <c r="W577" s="33"/>
      <c r="X577" s="33"/>
      <c r="Y577" s="3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  <c r="CQ577" s="3"/>
      <c r="CR577" s="3"/>
      <c r="CS577" s="3"/>
      <c r="CT577" s="3"/>
      <c r="CU577" s="3"/>
      <c r="CV577" s="3"/>
      <c r="CW577" s="3"/>
      <c r="CX577" s="3"/>
      <c r="CY577" s="3"/>
      <c r="CZ577" s="3"/>
    </row>
    <row r="578" spans="16:104" x14ac:dyDescent="0.25">
      <c r="P578" s="33"/>
      <c r="Q578" s="3"/>
      <c r="R578" s="3"/>
      <c r="S578" s="3"/>
      <c r="T578" s="3"/>
      <c r="U578" s="3"/>
      <c r="V578" s="33"/>
      <c r="W578" s="33"/>
      <c r="X578" s="33"/>
      <c r="Y578" s="3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  <c r="CR578" s="3"/>
      <c r="CS578" s="3"/>
      <c r="CT578" s="3"/>
      <c r="CU578" s="3"/>
      <c r="CV578" s="3"/>
      <c r="CW578" s="3"/>
      <c r="CX578" s="3"/>
      <c r="CY578" s="3"/>
      <c r="CZ578" s="3"/>
    </row>
    <row r="579" spans="16:104" x14ac:dyDescent="0.25">
      <c r="P579" s="33"/>
      <c r="Q579" s="3"/>
      <c r="R579" s="3"/>
      <c r="S579" s="3"/>
      <c r="T579" s="3"/>
      <c r="U579" s="3"/>
      <c r="V579" s="33"/>
      <c r="W579" s="33"/>
      <c r="X579" s="33"/>
      <c r="Y579" s="3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3"/>
      <c r="CR579" s="3"/>
      <c r="CS579" s="3"/>
      <c r="CT579" s="3"/>
      <c r="CU579" s="3"/>
      <c r="CV579" s="3"/>
      <c r="CW579" s="3"/>
      <c r="CX579" s="3"/>
      <c r="CY579" s="3"/>
      <c r="CZ579" s="3"/>
    </row>
    <row r="580" spans="16:104" x14ac:dyDescent="0.25">
      <c r="P580" s="33"/>
      <c r="Q580" s="3"/>
      <c r="R580" s="3"/>
      <c r="S580" s="3"/>
      <c r="T580" s="3"/>
      <c r="U580" s="3"/>
      <c r="V580" s="33"/>
      <c r="W580" s="33"/>
      <c r="X580" s="33"/>
      <c r="Y580" s="3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  <c r="CR580" s="3"/>
      <c r="CS580" s="3"/>
      <c r="CT580" s="3"/>
      <c r="CU580" s="3"/>
      <c r="CV580" s="3"/>
      <c r="CW580" s="3"/>
      <c r="CX580" s="3"/>
      <c r="CY580" s="3"/>
      <c r="CZ580" s="3"/>
    </row>
    <row r="581" spans="16:104" x14ac:dyDescent="0.25">
      <c r="P581" s="33"/>
      <c r="Q581" s="3"/>
      <c r="R581" s="3"/>
      <c r="S581" s="3"/>
      <c r="T581" s="3"/>
      <c r="U581" s="3"/>
      <c r="V581" s="33"/>
      <c r="W581" s="33"/>
      <c r="X581" s="33"/>
      <c r="Y581" s="3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3"/>
      <c r="CO581" s="3"/>
      <c r="CP581" s="3"/>
      <c r="CQ581" s="3"/>
      <c r="CR581" s="3"/>
      <c r="CS581" s="3"/>
      <c r="CT581" s="3"/>
      <c r="CU581" s="3"/>
      <c r="CV581" s="3"/>
      <c r="CW581" s="3"/>
      <c r="CX581" s="3"/>
      <c r="CY581" s="3"/>
      <c r="CZ581" s="3"/>
    </row>
    <row r="582" spans="16:104" x14ac:dyDescent="0.25">
      <c r="P582" s="33"/>
      <c r="Q582" s="3"/>
      <c r="R582" s="3"/>
      <c r="S582" s="3"/>
      <c r="T582" s="3"/>
      <c r="U582" s="3"/>
      <c r="V582" s="33"/>
      <c r="W582" s="33"/>
      <c r="X582" s="33"/>
      <c r="Y582" s="3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  <c r="CL582" s="3"/>
      <c r="CM582" s="3"/>
      <c r="CN582" s="3"/>
      <c r="CO582" s="3"/>
      <c r="CP582" s="3"/>
      <c r="CQ582" s="3"/>
      <c r="CR582" s="3"/>
      <c r="CS582" s="3"/>
      <c r="CT582" s="3"/>
      <c r="CU582" s="3"/>
      <c r="CV582" s="3"/>
      <c r="CW582" s="3"/>
      <c r="CX582" s="3"/>
      <c r="CY582" s="3"/>
      <c r="CZ582" s="3"/>
    </row>
    <row r="583" spans="16:104" x14ac:dyDescent="0.25">
      <c r="P583" s="33"/>
      <c r="Q583" s="3"/>
      <c r="R583" s="3"/>
      <c r="S583" s="3"/>
      <c r="T583" s="3"/>
      <c r="U583" s="3"/>
      <c r="V583" s="33"/>
      <c r="W583" s="33"/>
      <c r="X583" s="33"/>
      <c r="Y583" s="3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3"/>
      <c r="CO583" s="3"/>
      <c r="CP583" s="3"/>
      <c r="CQ583" s="3"/>
      <c r="CR583" s="3"/>
      <c r="CS583" s="3"/>
      <c r="CT583" s="3"/>
      <c r="CU583" s="3"/>
      <c r="CV583" s="3"/>
      <c r="CW583" s="3"/>
      <c r="CX583" s="3"/>
      <c r="CY583" s="3"/>
      <c r="CZ583" s="3"/>
    </row>
    <row r="584" spans="16:104" x14ac:dyDescent="0.25">
      <c r="P584" s="33"/>
      <c r="Q584" s="3"/>
      <c r="R584" s="3"/>
      <c r="S584" s="3"/>
      <c r="T584" s="3"/>
      <c r="U584" s="3"/>
      <c r="V584" s="33"/>
      <c r="W584" s="33"/>
      <c r="X584" s="33"/>
      <c r="Y584" s="3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3"/>
      <c r="CR584" s="3"/>
      <c r="CS584" s="3"/>
      <c r="CT584" s="3"/>
      <c r="CU584" s="3"/>
      <c r="CV584" s="3"/>
      <c r="CW584" s="3"/>
      <c r="CX584" s="3"/>
      <c r="CY584" s="3"/>
      <c r="CZ584" s="3"/>
    </row>
    <row r="585" spans="16:104" x14ac:dyDescent="0.25">
      <c r="P585" s="33"/>
      <c r="Q585" s="3"/>
      <c r="R585" s="3"/>
      <c r="S585" s="3"/>
      <c r="T585" s="3"/>
      <c r="U585" s="3"/>
      <c r="V585" s="33"/>
      <c r="W585" s="33"/>
      <c r="X585" s="33"/>
      <c r="Y585" s="3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3"/>
      <c r="CO585" s="3"/>
      <c r="CP585" s="3"/>
      <c r="CQ585" s="3"/>
      <c r="CR585" s="3"/>
      <c r="CS585" s="3"/>
      <c r="CT585" s="3"/>
      <c r="CU585" s="3"/>
      <c r="CV585" s="3"/>
      <c r="CW585" s="3"/>
      <c r="CX585" s="3"/>
      <c r="CY585" s="3"/>
      <c r="CZ585" s="3"/>
    </row>
    <row r="586" spans="16:104" x14ac:dyDescent="0.25">
      <c r="P586" s="33"/>
      <c r="Q586" s="3"/>
      <c r="R586" s="3"/>
      <c r="S586" s="3"/>
      <c r="T586" s="3"/>
      <c r="U586" s="3"/>
      <c r="V586" s="33"/>
      <c r="W586" s="33"/>
      <c r="X586" s="33"/>
      <c r="Y586" s="3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  <c r="CL586" s="3"/>
      <c r="CM586" s="3"/>
      <c r="CN586" s="3"/>
      <c r="CO586" s="3"/>
      <c r="CP586" s="3"/>
      <c r="CQ586" s="3"/>
      <c r="CR586" s="3"/>
      <c r="CS586" s="3"/>
      <c r="CT586" s="3"/>
      <c r="CU586" s="3"/>
      <c r="CV586" s="3"/>
      <c r="CW586" s="3"/>
      <c r="CX586" s="3"/>
      <c r="CY586" s="3"/>
      <c r="CZ586" s="3"/>
    </row>
    <row r="587" spans="16:104" x14ac:dyDescent="0.25">
      <c r="P587" s="33"/>
      <c r="Q587" s="3"/>
      <c r="R587" s="3"/>
      <c r="S587" s="3"/>
      <c r="T587" s="3"/>
      <c r="U587" s="3"/>
      <c r="V587" s="33"/>
      <c r="W587" s="33"/>
      <c r="X587" s="33"/>
      <c r="Y587" s="3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/>
      <c r="CM587" s="3"/>
      <c r="CN587" s="3"/>
      <c r="CO587" s="3"/>
      <c r="CP587" s="3"/>
      <c r="CQ587" s="3"/>
      <c r="CR587" s="3"/>
      <c r="CS587" s="3"/>
      <c r="CT587" s="3"/>
      <c r="CU587" s="3"/>
      <c r="CV587" s="3"/>
      <c r="CW587" s="3"/>
      <c r="CX587" s="3"/>
      <c r="CY587" s="3"/>
      <c r="CZ587" s="3"/>
    </row>
    <row r="588" spans="16:104" x14ac:dyDescent="0.25">
      <c r="P588" s="33"/>
      <c r="Q588" s="3"/>
      <c r="R588" s="3"/>
      <c r="S588" s="3"/>
      <c r="T588" s="3"/>
      <c r="U588" s="3"/>
      <c r="V588" s="33"/>
      <c r="W588" s="33"/>
      <c r="X588" s="33"/>
      <c r="Y588" s="3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  <c r="CL588" s="3"/>
      <c r="CM588" s="3"/>
      <c r="CN588" s="3"/>
      <c r="CO588" s="3"/>
      <c r="CP588" s="3"/>
      <c r="CQ588" s="3"/>
      <c r="CR588" s="3"/>
      <c r="CS588" s="3"/>
      <c r="CT588" s="3"/>
      <c r="CU588" s="3"/>
      <c r="CV588" s="3"/>
      <c r="CW588" s="3"/>
      <c r="CX588" s="3"/>
      <c r="CY588" s="3"/>
      <c r="CZ588" s="3"/>
    </row>
    <row r="589" spans="16:104" x14ac:dyDescent="0.25">
      <c r="P589" s="33"/>
      <c r="Q589" s="3"/>
      <c r="R589" s="3"/>
      <c r="S589" s="3"/>
      <c r="T589" s="3"/>
      <c r="U589" s="3"/>
      <c r="V589" s="33"/>
      <c r="W589" s="33"/>
      <c r="X589" s="33"/>
      <c r="Y589" s="3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/>
      <c r="CN589" s="3"/>
      <c r="CO589" s="3"/>
      <c r="CP589" s="3"/>
      <c r="CQ589" s="3"/>
      <c r="CR589" s="3"/>
      <c r="CS589" s="3"/>
      <c r="CT589" s="3"/>
      <c r="CU589" s="3"/>
      <c r="CV589" s="3"/>
      <c r="CW589" s="3"/>
      <c r="CX589" s="3"/>
      <c r="CY589" s="3"/>
      <c r="CZ589" s="3"/>
    </row>
    <row r="590" spans="16:104" x14ac:dyDescent="0.25">
      <c r="P590" s="33"/>
      <c r="Q590" s="3"/>
      <c r="R590" s="3"/>
      <c r="S590" s="3"/>
      <c r="T590" s="3"/>
      <c r="U590" s="3"/>
      <c r="V590" s="33"/>
      <c r="W590" s="33"/>
      <c r="X590" s="33"/>
      <c r="Y590" s="3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/>
      <c r="CN590" s="3"/>
      <c r="CO590" s="3"/>
      <c r="CP590" s="3"/>
      <c r="CQ590" s="3"/>
      <c r="CR590" s="3"/>
      <c r="CS590" s="3"/>
      <c r="CT590" s="3"/>
      <c r="CU590" s="3"/>
      <c r="CV590" s="3"/>
      <c r="CW590" s="3"/>
      <c r="CX590" s="3"/>
      <c r="CY590" s="3"/>
      <c r="CZ590" s="3"/>
    </row>
    <row r="591" spans="16:104" x14ac:dyDescent="0.25">
      <c r="P591" s="33"/>
      <c r="Q591" s="3"/>
      <c r="R591" s="3"/>
      <c r="S591" s="3"/>
      <c r="T591" s="3"/>
      <c r="U591" s="3"/>
      <c r="V591" s="33"/>
      <c r="W591" s="33"/>
      <c r="X591" s="33"/>
      <c r="Y591" s="3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/>
      <c r="CM591" s="3"/>
      <c r="CN591" s="3"/>
      <c r="CO591" s="3"/>
      <c r="CP591" s="3"/>
      <c r="CQ591" s="3"/>
      <c r="CR591" s="3"/>
      <c r="CS591" s="3"/>
      <c r="CT591" s="3"/>
      <c r="CU591" s="3"/>
      <c r="CV591" s="3"/>
      <c r="CW591" s="3"/>
      <c r="CX591" s="3"/>
      <c r="CY591" s="3"/>
      <c r="CZ591" s="3"/>
    </row>
    <row r="592" spans="16:104" x14ac:dyDescent="0.25">
      <c r="P592" s="33"/>
      <c r="Q592" s="3"/>
      <c r="R592" s="3"/>
      <c r="S592" s="3"/>
      <c r="T592" s="3"/>
      <c r="U592" s="3"/>
      <c r="V592" s="33"/>
      <c r="W592" s="33"/>
      <c r="X592" s="33"/>
      <c r="Y592" s="3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3"/>
      <c r="CO592" s="3"/>
      <c r="CP592" s="3"/>
      <c r="CQ592" s="3"/>
      <c r="CR592" s="3"/>
      <c r="CS592" s="3"/>
      <c r="CT592" s="3"/>
      <c r="CU592" s="3"/>
      <c r="CV592" s="3"/>
      <c r="CW592" s="3"/>
      <c r="CX592" s="3"/>
      <c r="CY592" s="3"/>
      <c r="CZ592" s="3"/>
    </row>
    <row r="593" spans="16:104" x14ac:dyDescent="0.25">
      <c r="P593" s="33"/>
      <c r="Q593" s="3"/>
      <c r="R593" s="3"/>
      <c r="S593" s="3"/>
      <c r="T593" s="3"/>
      <c r="U593" s="3"/>
      <c r="V593" s="33"/>
      <c r="W593" s="33"/>
      <c r="X593" s="33"/>
      <c r="Y593" s="3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/>
      <c r="CM593" s="3"/>
      <c r="CN593" s="3"/>
      <c r="CO593" s="3"/>
      <c r="CP593" s="3"/>
      <c r="CQ593" s="3"/>
      <c r="CR593" s="3"/>
      <c r="CS593" s="3"/>
      <c r="CT593" s="3"/>
      <c r="CU593" s="3"/>
      <c r="CV593" s="3"/>
      <c r="CW593" s="3"/>
      <c r="CX593" s="3"/>
      <c r="CY593" s="3"/>
      <c r="CZ593" s="3"/>
    </row>
    <row r="594" spans="16:104" x14ac:dyDescent="0.25">
      <c r="P594" s="33"/>
      <c r="Q594" s="3"/>
      <c r="R594" s="3"/>
      <c r="S594" s="3"/>
      <c r="T594" s="3"/>
      <c r="U594" s="3"/>
      <c r="V594" s="33"/>
      <c r="W594" s="33"/>
      <c r="X594" s="33"/>
      <c r="Y594" s="3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/>
      <c r="CN594" s="3"/>
      <c r="CO594" s="3"/>
      <c r="CP594" s="3"/>
      <c r="CQ594" s="3"/>
      <c r="CR594" s="3"/>
      <c r="CS594" s="3"/>
      <c r="CT594" s="3"/>
      <c r="CU594" s="3"/>
      <c r="CV594" s="3"/>
      <c r="CW594" s="3"/>
      <c r="CX594" s="3"/>
      <c r="CY594" s="3"/>
      <c r="CZ594" s="3"/>
    </row>
    <row r="595" spans="16:104" x14ac:dyDescent="0.25">
      <c r="P595" s="33"/>
      <c r="Q595" s="3"/>
      <c r="R595" s="3"/>
      <c r="S595" s="3"/>
      <c r="T595" s="3"/>
      <c r="U595" s="3"/>
      <c r="V595" s="33"/>
      <c r="W595" s="33"/>
      <c r="X595" s="33"/>
      <c r="Y595" s="3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3"/>
      <c r="CR595" s="3"/>
      <c r="CS595" s="3"/>
      <c r="CT595" s="3"/>
      <c r="CU595" s="3"/>
      <c r="CV595" s="3"/>
      <c r="CW595" s="3"/>
      <c r="CX595" s="3"/>
      <c r="CY595" s="3"/>
      <c r="CZ595" s="3"/>
    </row>
    <row r="596" spans="16:104" x14ac:dyDescent="0.25">
      <c r="P596" s="33"/>
      <c r="Q596" s="3"/>
      <c r="R596" s="3"/>
      <c r="S596" s="3"/>
      <c r="T596" s="3"/>
      <c r="U596" s="3"/>
      <c r="V596" s="33"/>
      <c r="W596" s="33"/>
      <c r="X596" s="33"/>
      <c r="Y596" s="3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  <c r="CL596" s="3"/>
      <c r="CM596" s="3"/>
      <c r="CN596" s="3"/>
      <c r="CO596" s="3"/>
      <c r="CP596" s="3"/>
      <c r="CQ596" s="3"/>
      <c r="CR596" s="3"/>
      <c r="CS596" s="3"/>
      <c r="CT596" s="3"/>
      <c r="CU596" s="3"/>
      <c r="CV596" s="3"/>
      <c r="CW596" s="3"/>
      <c r="CX596" s="3"/>
      <c r="CY596" s="3"/>
      <c r="CZ596" s="3"/>
    </row>
    <row r="597" spans="16:104" x14ac:dyDescent="0.25">
      <c r="P597" s="33"/>
      <c r="Q597" s="3"/>
      <c r="R597" s="3"/>
      <c r="S597" s="3"/>
      <c r="T597" s="3"/>
      <c r="U597" s="3"/>
      <c r="V597" s="33"/>
      <c r="W597" s="33"/>
      <c r="X597" s="33"/>
      <c r="Y597" s="3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  <c r="CL597" s="3"/>
      <c r="CM597" s="3"/>
      <c r="CN597" s="3"/>
      <c r="CO597" s="3"/>
      <c r="CP597" s="3"/>
      <c r="CQ597" s="3"/>
      <c r="CR597" s="3"/>
      <c r="CS597" s="3"/>
      <c r="CT597" s="3"/>
      <c r="CU597" s="3"/>
      <c r="CV597" s="3"/>
      <c r="CW597" s="3"/>
      <c r="CX597" s="3"/>
      <c r="CY597" s="3"/>
      <c r="CZ597" s="3"/>
    </row>
    <row r="598" spans="16:104" x14ac:dyDescent="0.25">
      <c r="P598" s="33"/>
      <c r="Q598" s="3"/>
      <c r="R598" s="3"/>
      <c r="S598" s="3"/>
      <c r="T598" s="3"/>
      <c r="U598" s="3"/>
      <c r="V598" s="33"/>
      <c r="W598" s="33"/>
      <c r="X598" s="33"/>
      <c r="Y598" s="3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  <c r="CL598" s="3"/>
      <c r="CM598" s="3"/>
      <c r="CN598" s="3"/>
      <c r="CO598" s="3"/>
      <c r="CP598" s="3"/>
      <c r="CQ598" s="3"/>
      <c r="CR598" s="3"/>
      <c r="CS598" s="3"/>
      <c r="CT598" s="3"/>
      <c r="CU598" s="3"/>
      <c r="CV598" s="3"/>
      <c r="CW598" s="3"/>
      <c r="CX598" s="3"/>
      <c r="CY598" s="3"/>
      <c r="CZ598" s="3"/>
    </row>
    <row r="599" spans="16:104" x14ac:dyDescent="0.25">
      <c r="P599" s="33"/>
      <c r="Q599" s="3"/>
      <c r="R599" s="3"/>
      <c r="S599" s="3"/>
      <c r="T599" s="3"/>
      <c r="U599" s="3"/>
      <c r="V599" s="33"/>
      <c r="W599" s="33"/>
      <c r="X599" s="33"/>
      <c r="Y599" s="3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3"/>
      <c r="CO599" s="3"/>
      <c r="CP599" s="3"/>
      <c r="CQ599" s="3"/>
      <c r="CR599" s="3"/>
      <c r="CS599" s="3"/>
      <c r="CT599" s="3"/>
      <c r="CU599" s="3"/>
      <c r="CV599" s="3"/>
      <c r="CW599" s="3"/>
      <c r="CX599" s="3"/>
      <c r="CY599" s="3"/>
      <c r="CZ599" s="3"/>
    </row>
    <row r="600" spans="16:104" x14ac:dyDescent="0.25">
      <c r="P600" s="33"/>
      <c r="Q600" s="3"/>
      <c r="R600" s="3"/>
      <c r="S600" s="3"/>
      <c r="T600" s="3"/>
      <c r="U600" s="3"/>
      <c r="V600" s="33"/>
      <c r="W600" s="33"/>
      <c r="X600" s="33"/>
      <c r="Y600" s="3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  <c r="CL600" s="3"/>
      <c r="CM600" s="3"/>
      <c r="CN600" s="3"/>
      <c r="CO600" s="3"/>
      <c r="CP600" s="3"/>
      <c r="CQ600" s="3"/>
      <c r="CR600" s="3"/>
      <c r="CS600" s="3"/>
      <c r="CT600" s="3"/>
      <c r="CU600" s="3"/>
      <c r="CV600" s="3"/>
      <c r="CW600" s="3"/>
      <c r="CX600" s="3"/>
      <c r="CY600" s="3"/>
      <c r="CZ600" s="3"/>
    </row>
    <row r="601" spans="16:104" x14ac:dyDescent="0.25">
      <c r="P601" s="33"/>
      <c r="Q601" s="3"/>
      <c r="R601" s="3"/>
      <c r="S601" s="3"/>
      <c r="T601" s="3"/>
      <c r="U601" s="3"/>
      <c r="V601" s="33"/>
      <c r="W601" s="33"/>
      <c r="X601" s="33"/>
      <c r="Y601" s="3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  <c r="CK601" s="3"/>
      <c r="CL601" s="3"/>
      <c r="CM601" s="3"/>
      <c r="CN601" s="3"/>
      <c r="CO601" s="3"/>
      <c r="CP601" s="3"/>
      <c r="CQ601" s="3"/>
      <c r="CR601" s="3"/>
      <c r="CS601" s="3"/>
      <c r="CT601" s="3"/>
      <c r="CU601" s="3"/>
      <c r="CV601" s="3"/>
      <c r="CW601" s="3"/>
      <c r="CX601" s="3"/>
      <c r="CY601" s="3"/>
      <c r="CZ601" s="3"/>
    </row>
    <row r="602" spans="16:104" x14ac:dyDescent="0.25">
      <c r="P602" s="33"/>
      <c r="Q602" s="3"/>
      <c r="R602" s="3"/>
      <c r="S602" s="3"/>
      <c r="T602" s="3"/>
      <c r="U602" s="3"/>
      <c r="V602" s="33"/>
      <c r="W602" s="33"/>
      <c r="X602" s="33"/>
      <c r="Y602" s="3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  <c r="CL602" s="3"/>
      <c r="CM602" s="3"/>
      <c r="CN602" s="3"/>
      <c r="CO602" s="3"/>
      <c r="CP602" s="3"/>
      <c r="CQ602" s="3"/>
      <c r="CR602" s="3"/>
      <c r="CS602" s="3"/>
      <c r="CT602" s="3"/>
      <c r="CU602" s="3"/>
      <c r="CV602" s="3"/>
      <c r="CW602" s="3"/>
      <c r="CX602" s="3"/>
      <c r="CY602" s="3"/>
      <c r="CZ602" s="3"/>
    </row>
    <row r="603" spans="16:104" x14ac:dyDescent="0.25">
      <c r="P603" s="33"/>
      <c r="Q603" s="3"/>
      <c r="R603" s="3"/>
      <c r="S603" s="3"/>
      <c r="T603" s="3"/>
      <c r="U603" s="3"/>
      <c r="V603" s="33"/>
      <c r="W603" s="33"/>
      <c r="X603" s="33"/>
      <c r="Y603" s="3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  <c r="CL603" s="3"/>
      <c r="CM603" s="3"/>
      <c r="CN603" s="3"/>
      <c r="CO603" s="3"/>
      <c r="CP603" s="3"/>
      <c r="CQ603" s="3"/>
      <c r="CR603" s="3"/>
      <c r="CS603" s="3"/>
      <c r="CT603" s="3"/>
      <c r="CU603" s="3"/>
      <c r="CV603" s="3"/>
      <c r="CW603" s="3"/>
      <c r="CX603" s="3"/>
      <c r="CY603" s="3"/>
      <c r="CZ603" s="3"/>
    </row>
    <row r="604" spans="16:104" x14ac:dyDescent="0.25">
      <c r="P604" s="33"/>
      <c r="Q604" s="3"/>
      <c r="R604" s="3"/>
      <c r="S604" s="3"/>
      <c r="T604" s="3"/>
      <c r="U604" s="3"/>
      <c r="V604" s="33"/>
      <c r="W604" s="33"/>
      <c r="X604" s="33"/>
      <c r="Y604" s="3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3"/>
      <c r="CO604" s="3"/>
      <c r="CP604" s="3"/>
      <c r="CQ604" s="3"/>
      <c r="CR604" s="3"/>
      <c r="CS604" s="3"/>
      <c r="CT604" s="3"/>
      <c r="CU604" s="3"/>
      <c r="CV604" s="3"/>
      <c r="CW604" s="3"/>
      <c r="CX604" s="3"/>
      <c r="CY604" s="3"/>
      <c r="CZ604" s="3"/>
    </row>
    <row r="605" spans="16:104" x14ac:dyDescent="0.25">
      <c r="P605" s="33"/>
      <c r="Q605" s="3"/>
      <c r="R605" s="3"/>
      <c r="S605" s="3"/>
      <c r="T605" s="3"/>
      <c r="U605" s="3"/>
      <c r="V605" s="33"/>
      <c r="W605" s="33"/>
      <c r="X605" s="33"/>
      <c r="Y605" s="3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  <c r="CL605" s="3"/>
      <c r="CM605" s="3"/>
      <c r="CN605" s="3"/>
      <c r="CO605" s="3"/>
      <c r="CP605" s="3"/>
      <c r="CQ605" s="3"/>
      <c r="CR605" s="3"/>
      <c r="CS605" s="3"/>
      <c r="CT605" s="3"/>
      <c r="CU605" s="3"/>
      <c r="CV605" s="3"/>
      <c r="CW605" s="3"/>
      <c r="CX605" s="3"/>
      <c r="CY605" s="3"/>
      <c r="CZ605" s="3"/>
    </row>
    <row r="606" spans="16:104" x14ac:dyDescent="0.25">
      <c r="P606" s="33"/>
      <c r="Q606" s="3"/>
      <c r="R606" s="3"/>
      <c r="S606" s="3"/>
      <c r="T606" s="3"/>
      <c r="U606" s="3"/>
      <c r="V606" s="33"/>
      <c r="W606" s="33"/>
      <c r="X606" s="33"/>
      <c r="Y606" s="3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  <c r="CL606" s="3"/>
      <c r="CM606" s="3"/>
      <c r="CN606" s="3"/>
      <c r="CO606" s="3"/>
      <c r="CP606" s="3"/>
      <c r="CQ606" s="3"/>
      <c r="CR606" s="3"/>
      <c r="CS606" s="3"/>
      <c r="CT606" s="3"/>
      <c r="CU606" s="3"/>
      <c r="CV606" s="3"/>
      <c r="CW606" s="3"/>
      <c r="CX606" s="3"/>
      <c r="CY606" s="3"/>
      <c r="CZ606" s="3"/>
    </row>
    <row r="607" spans="16:104" x14ac:dyDescent="0.25">
      <c r="P607" s="33"/>
      <c r="Q607" s="3"/>
      <c r="R607" s="3"/>
      <c r="S607" s="3"/>
      <c r="T607" s="3"/>
      <c r="U607" s="3"/>
      <c r="V607" s="33"/>
      <c r="W607" s="33"/>
      <c r="X607" s="33"/>
      <c r="Y607" s="3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  <c r="CR607" s="3"/>
      <c r="CS607" s="3"/>
      <c r="CT607" s="3"/>
      <c r="CU607" s="3"/>
      <c r="CV607" s="3"/>
      <c r="CW607" s="3"/>
      <c r="CX607" s="3"/>
      <c r="CY607" s="3"/>
      <c r="CZ607" s="3"/>
    </row>
    <row r="608" spans="16:104" x14ac:dyDescent="0.25">
      <c r="P608" s="33"/>
      <c r="Q608" s="3"/>
      <c r="R608" s="3"/>
      <c r="S608" s="3"/>
      <c r="T608" s="3"/>
      <c r="U608" s="3"/>
      <c r="V608" s="33"/>
      <c r="W608" s="33"/>
      <c r="X608" s="33"/>
      <c r="Y608" s="3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  <c r="CR608" s="3"/>
      <c r="CS608" s="3"/>
      <c r="CT608" s="3"/>
      <c r="CU608" s="3"/>
      <c r="CV608" s="3"/>
      <c r="CW608" s="3"/>
      <c r="CX608" s="3"/>
      <c r="CY608" s="3"/>
      <c r="CZ608" s="3"/>
    </row>
    <row r="609" spans="16:104" x14ac:dyDescent="0.25">
      <c r="P609" s="33"/>
      <c r="Q609" s="3"/>
      <c r="R609" s="3"/>
      <c r="S609" s="3"/>
      <c r="T609" s="3"/>
      <c r="U609" s="3"/>
      <c r="V609" s="33"/>
      <c r="W609" s="33"/>
      <c r="X609" s="33"/>
      <c r="Y609" s="3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</row>
    <row r="610" spans="16:104" x14ac:dyDescent="0.25">
      <c r="P610" s="33"/>
      <c r="Q610" s="3"/>
      <c r="R610" s="3"/>
      <c r="S610" s="3"/>
      <c r="T610" s="3"/>
      <c r="U610" s="3"/>
      <c r="V610" s="33"/>
      <c r="W610" s="33"/>
      <c r="X610" s="33"/>
      <c r="Y610" s="3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  <c r="CQ610" s="3"/>
      <c r="CR610" s="3"/>
      <c r="CS610" s="3"/>
      <c r="CT610" s="3"/>
      <c r="CU610" s="3"/>
      <c r="CV610" s="3"/>
      <c r="CW610" s="3"/>
      <c r="CX610" s="3"/>
      <c r="CY610" s="3"/>
      <c r="CZ610" s="3"/>
    </row>
    <row r="611" spans="16:104" x14ac:dyDescent="0.25">
      <c r="P611" s="33"/>
      <c r="Q611" s="3"/>
      <c r="R611" s="3"/>
      <c r="S611" s="3"/>
      <c r="T611" s="3"/>
      <c r="U611" s="3"/>
      <c r="V611" s="33"/>
      <c r="W611" s="33"/>
      <c r="X611" s="33"/>
      <c r="Y611" s="3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</row>
    <row r="612" spans="16:104" x14ac:dyDescent="0.25">
      <c r="P612" s="33"/>
      <c r="Q612" s="3"/>
      <c r="R612" s="3"/>
      <c r="S612" s="3"/>
      <c r="T612" s="3"/>
      <c r="U612" s="3"/>
      <c r="V612" s="33"/>
      <c r="W612" s="33"/>
      <c r="X612" s="33"/>
      <c r="Y612" s="3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  <c r="CT612" s="3"/>
      <c r="CU612" s="3"/>
      <c r="CV612" s="3"/>
      <c r="CW612" s="3"/>
      <c r="CX612" s="3"/>
      <c r="CY612" s="3"/>
      <c r="CZ612" s="3"/>
    </row>
    <row r="613" spans="16:104" x14ac:dyDescent="0.25">
      <c r="P613" s="33"/>
      <c r="Q613" s="3"/>
      <c r="R613" s="3"/>
      <c r="S613" s="3"/>
      <c r="T613" s="3"/>
      <c r="U613" s="3"/>
      <c r="V613" s="33"/>
      <c r="W613" s="33"/>
      <c r="X613" s="33"/>
      <c r="Y613" s="3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</row>
    <row r="614" spans="16:104" x14ac:dyDescent="0.25">
      <c r="P614" s="33"/>
      <c r="Q614" s="3"/>
      <c r="R614" s="3"/>
      <c r="S614" s="3"/>
      <c r="T614" s="3"/>
      <c r="U614" s="3"/>
      <c r="V614" s="33"/>
      <c r="W614" s="33"/>
      <c r="X614" s="33"/>
      <c r="Y614" s="3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3"/>
      <c r="CO614" s="3"/>
      <c r="CP614" s="3"/>
      <c r="CQ614" s="3"/>
      <c r="CR614" s="3"/>
      <c r="CS614" s="3"/>
      <c r="CT614" s="3"/>
      <c r="CU614" s="3"/>
      <c r="CV614" s="3"/>
      <c r="CW614" s="3"/>
      <c r="CX614" s="3"/>
      <c r="CY614" s="3"/>
      <c r="CZ614" s="3"/>
    </row>
    <row r="615" spans="16:104" x14ac:dyDescent="0.25">
      <c r="P615" s="33"/>
      <c r="Q615" s="3"/>
      <c r="R615" s="3"/>
      <c r="S615" s="3"/>
      <c r="T615" s="3"/>
      <c r="U615" s="3"/>
      <c r="V615" s="33"/>
      <c r="W615" s="33"/>
      <c r="X615" s="33"/>
      <c r="Y615" s="3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3"/>
      <c r="CO615" s="3"/>
      <c r="CP615" s="3"/>
      <c r="CQ615" s="3"/>
      <c r="CR615" s="3"/>
      <c r="CS615" s="3"/>
      <c r="CT615" s="3"/>
      <c r="CU615" s="3"/>
      <c r="CV615" s="3"/>
      <c r="CW615" s="3"/>
      <c r="CX615" s="3"/>
      <c r="CY615" s="3"/>
      <c r="CZ615" s="3"/>
    </row>
    <row r="616" spans="16:104" x14ac:dyDescent="0.25">
      <c r="P616" s="33"/>
      <c r="Q616" s="3"/>
      <c r="R616" s="3"/>
      <c r="S616" s="3"/>
      <c r="T616" s="3"/>
      <c r="U616" s="3"/>
      <c r="V616" s="33"/>
      <c r="W616" s="33"/>
      <c r="X616" s="33"/>
      <c r="Y616" s="3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/>
      <c r="CN616" s="3"/>
      <c r="CO616" s="3"/>
      <c r="CP616" s="3"/>
      <c r="CQ616" s="3"/>
      <c r="CR616" s="3"/>
      <c r="CS616" s="3"/>
      <c r="CT616" s="3"/>
      <c r="CU616" s="3"/>
      <c r="CV616" s="3"/>
      <c r="CW616" s="3"/>
      <c r="CX616" s="3"/>
      <c r="CY616" s="3"/>
      <c r="CZ616" s="3"/>
    </row>
    <row r="617" spans="16:104" x14ac:dyDescent="0.25">
      <c r="P617" s="33"/>
      <c r="Q617" s="3"/>
      <c r="R617" s="3"/>
      <c r="S617" s="3"/>
      <c r="T617" s="3"/>
      <c r="U617" s="3"/>
      <c r="V617" s="33"/>
      <c r="W617" s="33"/>
      <c r="X617" s="33"/>
      <c r="Y617" s="3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  <c r="CL617" s="3"/>
      <c r="CM617" s="3"/>
      <c r="CN617" s="3"/>
      <c r="CO617" s="3"/>
      <c r="CP617" s="3"/>
      <c r="CQ617" s="3"/>
      <c r="CR617" s="3"/>
      <c r="CS617" s="3"/>
      <c r="CT617" s="3"/>
      <c r="CU617" s="3"/>
      <c r="CV617" s="3"/>
      <c r="CW617" s="3"/>
      <c r="CX617" s="3"/>
      <c r="CY617" s="3"/>
      <c r="CZ617" s="3"/>
    </row>
    <row r="618" spans="16:104" x14ac:dyDescent="0.25">
      <c r="P618" s="33"/>
      <c r="Q618" s="3"/>
      <c r="R618" s="3"/>
      <c r="S618" s="3"/>
      <c r="T618" s="3"/>
      <c r="U618" s="3"/>
      <c r="V618" s="33"/>
      <c r="W618" s="33"/>
      <c r="X618" s="33"/>
      <c r="Y618" s="3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  <c r="CL618" s="3"/>
      <c r="CM618" s="3"/>
      <c r="CN618" s="3"/>
      <c r="CO618" s="3"/>
      <c r="CP618" s="3"/>
      <c r="CQ618" s="3"/>
      <c r="CR618" s="3"/>
      <c r="CS618" s="3"/>
      <c r="CT618" s="3"/>
      <c r="CU618" s="3"/>
      <c r="CV618" s="3"/>
      <c r="CW618" s="3"/>
      <c r="CX618" s="3"/>
      <c r="CY618" s="3"/>
      <c r="CZ618" s="3"/>
    </row>
    <row r="619" spans="16:104" x14ac:dyDescent="0.25">
      <c r="P619" s="33"/>
      <c r="Q619" s="3"/>
      <c r="R619" s="3"/>
      <c r="S619" s="3"/>
      <c r="T619" s="3"/>
      <c r="U619" s="3"/>
      <c r="V619" s="33"/>
      <c r="W619" s="33"/>
      <c r="X619" s="33"/>
      <c r="Y619" s="3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  <c r="CL619" s="3"/>
      <c r="CM619" s="3"/>
      <c r="CN619" s="3"/>
      <c r="CO619" s="3"/>
      <c r="CP619" s="3"/>
      <c r="CQ619" s="3"/>
      <c r="CR619" s="3"/>
      <c r="CS619" s="3"/>
      <c r="CT619" s="3"/>
      <c r="CU619" s="3"/>
      <c r="CV619" s="3"/>
      <c r="CW619" s="3"/>
      <c r="CX619" s="3"/>
      <c r="CY619" s="3"/>
      <c r="CZ619" s="3"/>
    </row>
    <row r="620" spans="16:104" x14ac:dyDescent="0.25">
      <c r="P620" s="33"/>
      <c r="Q620" s="3"/>
      <c r="R620" s="3"/>
      <c r="S620" s="3"/>
      <c r="T620" s="3"/>
      <c r="U620" s="3"/>
      <c r="V620" s="33"/>
      <c r="W620" s="33"/>
      <c r="X620" s="33"/>
      <c r="Y620" s="3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  <c r="CL620" s="3"/>
      <c r="CM620" s="3"/>
      <c r="CN620" s="3"/>
      <c r="CO620" s="3"/>
      <c r="CP620" s="3"/>
      <c r="CQ620" s="3"/>
      <c r="CR620" s="3"/>
      <c r="CS620" s="3"/>
      <c r="CT620" s="3"/>
      <c r="CU620" s="3"/>
      <c r="CV620" s="3"/>
      <c r="CW620" s="3"/>
      <c r="CX620" s="3"/>
      <c r="CY620" s="3"/>
      <c r="CZ620" s="3"/>
    </row>
    <row r="621" spans="16:104" x14ac:dyDescent="0.25">
      <c r="P621" s="33"/>
      <c r="Q621" s="3"/>
      <c r="R621" s="3"/>
      <c r="S621" s="3"/>
      <c r="T621" s="3"/>
      <c r="U621" s="3"/>
      <c r="V621" s="33"/>
      <c r="W621" s="33"/>
      <c r="X621" s="33"/>
      <c r="Y621" s="3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  <c r="CL621" s="3"/>
      <c r="CM621" s="3"/>
      <c r="CN621" s="3"/>
      <c r="CO621" s="3"/>
      <c r="CP621" s="3"/>
      <c r="CQ621" s="3"/>
      <c r="CR621" s="3"/>
      <c r="CS621" s="3"/>
      <c r="CT621" s="3"/>
      <c r="CU621" s="3"/>
      <c r="CV621" s="3"/>
      <c r="CW621" s="3"/>
      <c r="CX621" s="3"/>
      <c r="CY621" s="3"/>
      <c r="CZ621" s="3"/>
    </row>
    <row r="622" spans="16:104" x14ac:dyDescent="0.25">
      <c r="P622" s="33"/>
      <c r="Q622" s="3"/>
      <c r="R622" s="3"/>
      <c r="S622" s="3"/>
      <c r="T622" s="3"/>
      <c r="U622" s="3"/>
      <c r="V622" s="33"/>
      <c r="W622" s="33"/>
      <c r="X622" s="33"/>
      <c r="Y622" s="3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  <c r="CL622" s="3"/>
      <c r="CM622" s="3"/>
      <c r="CN622" s="3"/>
      <c r="CO622" s="3"/>
      <c r="CP622" s="3"/>
      <c r="CQ622" s="3"/>
      <c r="CR622" s="3"/>
      <c r="CS622" s="3"/>
      <c r="CT622" s="3"/>
      <c r="CU622" s="3"/>
      <c r="CV622" s="3"/>
      <c r="CW622" s="3"/>
      <c r="CX622" s="3"/>
      <c r="CY622" s="3"/>
      <c r="CZ622" s="3"/>
    </row>
    <row r="623" spans="16:104" x14ac:dyDescent="0.25">
      <c r="P623" s="33"/>
      <c r="Q623" s="3"/>
      <c r="R623" s="3"/>
      <c r="S623" s="3"/>
      <c r="T623" s="3"/>
      <c r="U623" s="3"/>
      <c r="V623" s="33"/>
      <c r="W623" s="33"/>
      <c r="X623" s="33"/>
      <c r="Y623" s="3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  <c r="CL623" s="3"/>
      <c r="CM623" s="3"/>
      <c r="CN623" s="3"/>
      <c r="CO623" s="3"/>
      <c r="CP623" s="3"/>
      <c r="CQ623" s="3"/>
      <c r="CR623" s="3"/>
      <c r="CS623" s="3"/>
      <c r="CT623" s="3"/>
      <c r="CU623" s="3"/>
      <c r="CV623" s="3"/>
      <c r="CW623" s="3"/>
      <c r="CX623" s="3"/>
      <c r="CY623" s="3"/>
      <c r="CZ623" s="3"/>
    </row>
    <row r="624" spans="16:104" x14ac:dyDescent="0.25">
      <c r="P624" s="33"/>
      <c r="Q624" s="3"/>
      <c r="R624" s="3"/>
      <c r="S624" s="3"/>
      <c r="T624" s="3"/>
      <c r="U624" s="3"/>
      <c r="V624" s="33"/>
      <c r="W624" s="33"/>
      <c r="X624" s="33"/>
      <c r="Y624" s="3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  <c r="CL624" s="3"/>
      <c r="CM624" s="3"/>
      <c r="CN624" s="3"/>
      <c r="CO624" s="3"/>
      <c r="CP624" s="3"/>
      <c r="CQ624" s="3"/>
      <c r="CR624" s="3"/>
      <c r="CS624" s="3"/>
      <c r="CT624" s="3"/>
      <c r="CU624" s="3"/>
      <c r="CV624" s="3"/>
      <c r="CW624" s="3"/>
      <c r="CX624" s="3"/>
      <c r="CY624" s="3"/>
      <c r="CZ624" s="3"/>
    </row>
    <row r="625" spans="16:104" x14ac:dyDescent="0.25">
      <c r="P625" s="33"/>
      <c r="Q625" s="3"/>
      <c r="R625" s="3"/>
      <c r="S625" s="3"/>
      <c r="T625" s="3"/>
      <c r="U625" s="3"/>
      <c r="V625" s="33"/>
      <c r="W625" s="33"/>
      <c r="X625" s="33"/>
      <c r="Y625" s="3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  <c r="CL625" s="3"/>
      <c r="CM625" s="3"/>
      <c r="CN625" s="3"/>
      <c r="CO625" s="3"/>
      <c r="CP625" s="3"/>
      <c r="CQ625" s="3"/>
      <c r="CR625" s="3"/>
      <c r="CS625" s="3"/>
      <c r="CT625" s="3"/>
      <c r="CU625" s="3"/>
      <c r="CV625" s="3"/>
      <c r="CW625" s="3"/>
      <c r="CX625" s="3"/>
      <c r="CY625" s="3"/>
      <c r="CZ625" s="3"/>
    </row>
    <row r="626" spans="16:104" x14ac:dyDescent="0.25">
      <c r="P626" s="33"/>
      <c r="Q626" s="3"/>
      <c r="R626" s="3"/>
      <c r="S626" s="3"/>
      <c r="T626" s="3"/>
      <c r="U626" s="3"/>
      <c r="V626" s="33"/>
      <c r="W626" s="33"/>
      <c r="X626" s="33"/>
      <c r="Y626" s="3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  <c r="CL626" s="3"/>
      <c r="CM626" s="3"/>
      <c r="CN626" s="3"/>
      <c r="CO626" s="3"/>
      <c r="CP626" s="3"/>
      <c r="CQ626" s="3"/>
      <c r="CR626" s="3"/>
      <c r="CS626" s="3"/>
      <c r="CT626" s="3"/>
      <c r="CU626" s="3"/>
      <c r="CV626" s="3"/>
      <c r="CW626" s="3"/>
      <c r="CX626" s="3"/>
      <c r="CY626" s="3"/>
      <c r="CZ626" s="3"/>
    </row>
    <row r="627" spans="16:104" x14ac:dyDescent="0.25">
      <c r="P627" s="33"/>
      <c r="Q627" s="3"/>
      <c r="R627" s="3"/>
      <c r="S627" s="3"/>
      <c r="T627" s="3"/>
      <c r="U627" s="3"/>
      <c r="V627" s="33"/>
      <c r="W627" s="33"/>
      <c r="X627" s="33"/>
      <c r="Y627" s="3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  <c r="CR627" s="3"/>
      <c r="CS627" s="3"/>
      <c r="CT627" s="3"/>
      <c r="CU627" s="3"/>
      <c r="CV627" s="3"/>
      <c r="CW627" s="3"/>
      <c r="CX627" s="3"/>
      <c r="CY627" s="3"/>
      <c r="CZ627" s="3"/>
    </row>
    <row r="628" spans="16:104" x14ac:dyDescent="0.25">
      <c r="P628" s="33"/>
      <c r="Q628" s="3"/>
      <c r="R628" s="3"/>
      <c r="S628" s="3"/>
      <c r="T628" s="3"/>
      <c r="U628" s="3"/>
      <c r="V628" s="33"/>
      <c r="W628" s="33"/>
      <c r="X628" s="33"/>
      <c r="Y628" s="3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  <c r="CT628" s="3"/>
      <c r="CU628" s="3"/>
      <c r="CV628" s="3"/>
      <c r="CW628" s="3"/>
      <c r="CX628" s="3"/>
      <c r="CY628" s="3"/>
      <c r="CZ628" s="3"/>
    </row>
    <row r="629" spans="16:104" x14ac:dyDescent="0.25">
      <c r="P629" s="33"/>
      <c r="Q629" s="3"/>
      <c r="R629" s="3"/>
      <c r="S629" s="3"/>
      <c r="T629" s="3"/>
      <c r="U629" s="3"/>
      <c r="V629" s="33"/>
      <c r="W629" s="33"/>
      <c r="X629" s="33"/>
      <c r="Y629" s="3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</row>
    <row r="630" spans="16:104" x14ac:dyDescent="0.25">
      <c r="P630" s="33"/>
      <c r="Q630" s="3"/>
      <c r="R630" s="3"/>
      <c r="S630" s="3"/>
      <c r="T630" s="3"/>
      <c r="U630" s="3"/>
      <c r="V630" s="33"/>
      <c r="W630" s="33"/>
      <c r="X630" s="33"/>
      <c r="Y630" s="3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3"/>
      <c r="CO630" s="3"/>
      <c r="CP630" s="3"/>
      <c r="CQ630" s="3"/>
      <c r="CR630" s="3"/>
      <c r="CS630" s="3"/>
      <c r="CT630" s="3"/>
      <c r="CU630" s="3"/>
      <c r="CV630" s="3"/>
      <c r="CW630" s="3"/>
      <c r="CX630" s="3"/>
      <c r="CY630" s="3"/>
      <c r="CZ630" s="3"/>
    </row>
    <row r="631" spans="16:104" x14ac:dyDescent="0.25">
      <c r="P631" s="33"/>
      <c r="Q631" s="3"/>
      <c r="R631" s="3"/>
      <c r="S631" s="3"/>
      <c r="T631" s="3"/>
      <c r="U631" s="3"/>
      <c r="V631" s="33"/>
      <c r="W631" s="33"/>
      <c r="X631" s="33"/>
      <c r="Y631" s="3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</row>
    <row r="632" spans="16:104" x14ac:dyDescent="0.25">
      <c r="P632" s="33"/>
      <c r="Q632" s="3"/>
      <c r="R632" s="3"/>
      <c r="S632" s="3"/>
      <c r="T632" s="3"/>
      <c r="U632" s="3"/>
      <c r="V632" s="33"/>
      <c r="W632" s="33"/>
      <c r="X632" s="33"/>
      <c r="Y632" s="3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  <c r="CR632" s="3"/>
      <c r="CS632" s="3"/>
      <c r="CT632" s="3"/>
      <c r="CU632" s="3"/>
      <c r="CV632" s="3"/>
      <c r="CW632" s="3"/>
      <c r="CX632" s="3"/>
      <c r="CY632" s="3"/>
      <c r="CZ632" s="3"/>
    </row>
    <row r="633" spans="16:104" x14ac:dyDescent="0.25">
      <c r="P633" s="33"/>
      <c r="Q633" s="3"/>
      <c r="R633" s="3"/>
      <c r="S633" s="3"/>
      <c r="T633" s="3"/>
      <c r="U633" s="3"/>
      <c r="V633" s="33"/>
      <c r="W633" s="33"/>
      <c r="X633" s="33"/>
      <c r="Y633" s="3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</row>
    <row r="634" spans="16:104" x14ac:dyDescent="0.25">
      <c r="P634" s="33"/>
      <c r="Q634" s="3"/>
      <c r="R634" s="3"/>
      <c r="S634" s="3"/>
      <c r="T634" s="3"/>
      <c r="U634" s="3"/>
      <c r="V634" s="33"/>
      <c r="W634" s="33"/>
      <c r="X634" s="33"/>
      <c r="Y634" s="3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</row>
    <row r="635" spans="16:104" x14ac:dyDescent="0.25">
      <c r="P635" s="33"/>
      <c r="Q635" s="3"/>
      <c r="R635" s="3"/>
      <c r="S635" s="3"/>
      <c r="T635" s="3"/>
      <c r="U635" s="3"/>
      <c r="V635" s="33"/>
      <c r="W635" s="33"/>
      <c r="X635" s="33"/>
      <c r="Y635" s="3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3"/>
      <c r="CO635" s="3"/>
      <c r="CP635" s="3"/>
      <c r="CQ635" s="3"/>
      <c r="CR635" s="3"/>
      <c r="CS635" s="3"/>
      <c r="CT635" s="3"/>
      <c r="CU635" s="3"/>
      <c r="CV635" s="3"/>
      <c r="CW635" s="3"/>
      <c r="CX635" s="3"/>
      <c r="CY635" s="3"/>
      <c r="CZ635" s="3"/>
    </row>
    <row r="636" spans="16:104" x14ac:dyDescent="0.25">
      <c r="P636" s="33"/>
      <c r="Q636" s="3"/>
      <c r="R636" s="3"/>
      <c r="S636" s="3"/>
      <c r="T636" s="3"/>
      <c r="U636" s="3"/>
      <c r="V636" s="33"/>
      <c r="W636" s="33"/>
      <c r="X636" s="33"/>
      <c r="Y636" s="3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</row>
    <row r="637" spans="16:104" x14ac:dyDescent="0.25">
      <c r="P637" s="33"/>
      <c r="Q637" s="3"/>
      <c r="R637" s="3"/>
      <c r="S637" s="3"/>
      <c r="T637" s="3"/>
      <c r="U637" s="3"/>
      <c r="V637" s="33"/>
      <c r="W637" s="33"/>
      <c r="X637" s="33"/>
      <c r="Y637" s="3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/>
      <c r="CN637" s="3"/>
      <c r="CO637" s="3"/>
      <c r="CP637" s="3"/>
      <c r="CQ637" s="3"/>
      <c r="CR637" s="3"/>
      <c r="CS637" s="3"/>
      <c r="CT637" s="3"/>
      <c r="CU637" s="3"/>
      <c r="CV637" s="3"/>
      <c r="CW637" s="3"/>
      <c r="CX637" s="3"/>
      <c r="CY637" s="3"/>
      <c r="CZ637" s="3"/>
    </row>
    <row r="638" spans="16:104" x14ac:dyDescent="0.25">
      <c r="P638" s="33"/>
      <c r="Q638" s="3"/>
      <c r="R638" s="3"/>
      <c r="S638" s="3"/>
      <c r="T638" s="3"/>
      <c r="U638" s="3"/>
      <c r="V638" s="33"/>
      <c r="W638" s="33"/>
      <c r="X638" s="33"/>
      <c r="Y638" s="3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3"/>
      <c r="CO638" s="3"/>
      <c r="CP638" s="3"/>
      <c r="CQ638" s="3"/>
      <c r="CR638" s="3"/>
      <c r="CS638" s="3"/>
      <c r="CT638" s="3"/>
      <c r="CU638" s="3"/>
      <c r="CV638" s="3"/>
      <c r="CW638" s="3"/>
      <c r="CX638" s="3"/>
      <c r="CY638" s="3"/>
      <c r="CZ638" s="3"/>
    </row>
    <row r="639" spans="16:104" x14ac:dyDescent="0.25">
      <c r="P639" s="33"/>
      <c r="Q639" s="3"/>
      <c r="R639" s="3"/>
      <c r="S639" s="3"/>
      <c r="T639" s="3"/>
      <c r="U639" s="3"/>
      <c r="V639" s="33"/>
      <c r="W639" s="33"/>
      <c r="X639" s="33"/>
      <c r="Y639" s="3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  <c r="CL639" s="3"/>
      <c r="CM639" s="3"/>
      <c r="CN639" s="3"/>
      <c r="CO639" s="3"/>
      <c r="CP639" s="3"/>
      <c r="CQ639" s="3"/>
      <c r="CR639" s="3"/>
      <c r="CS639" s="3"/>
      <c r="CT639" s="3"/>
      <c r="CU639" s="3"/>
      <c r="CV639" s="3"/>
      <c r="CW639" s="3"/>
      <c r="CX639" s="3"/>
      <c r="CY639" s="3"/>
      <c r="CZ639" s="3"/>
    </row>
    <row r="640" spans="16:104" x14ac:dyDescent="0.25">
      <c r="P640" s="33"/>
      <c r="Q640" s="3"/>
      <c r="R640" s="3"/>
      <c r="S640" s="3"/>
      <c r="T640" s="3"/>
      <c r="U640" s="3"/>
      <c r="V640" s="33"/>
      <c r="W640" s="33"/>
      <c r="X640" s="33"/>
      <c r="Y640" s="3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  <c r="CL640" s="3"/>
      <c r="CM640" s="3"/>
      <c r="CN640" s="3"/>
      <c r="CO640" s="3"/>
      <c r="CP640" s="3"/>
      <c r="CQ640" s="3"/>
      <c r="CR640" s="3"/>
      <c r="CS640" s="3"/>
      <c r="CT640" s="3"/>
      <c r="CU640" s="3"/>
      <c r="CV640" s="3"/>
      <c r="CW640" s="3"/>
      <c r="CX640" s="3"/>
      <c r="CY640" s="3"/>
      <c r="CZ640" s="3"/>
    </row>
    <row r="641" spans="16:104" x14ac:dyDescent="0.25">
      <c r="P641" s="33"/>
      <c r="Q641" s="3"/>
      <c r="R641" s="3"/>
      <c r="S641" s="3"/>
      <c r="T641" s="3"/>
      <c r="U641" s="3"/>
      <c r="V641" s="33"/>
      <c r="W641" s="33"/>
      <c r="X641" s="33"/>
      <c r="Y641" s="3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/>
      <c r="CL641" s="3"/>
      <c r="CM641" s="3"/>
      <c r="CN641" s="3"/>
      <c r="CO641" s="3"/>
      <c r="CP641" s="3"/>
      <c r="CQ641" s="3"/>
      <c r="CR641" s="3"/>
      <c r="CS641" s="3"/>
      <c r="CT641" s="3"/>
      <c r="CU641" s="3"/>
      <c r="CV641" s="3"/>
      <c r="CW641" s="3"/>
      <c r="CX641" s="3"/>
      <c r="CY641" s="3"/>
      <c r="CZ641" s="3"/>
    </row>
    <row r="642" spans="16:104" x14ac:dyDescent="0.25">
      <c r="P642" s="33"/>
      <c r="Q642" s="3"/>
      <c r="R642" s="3"/>
      <c r="S642" s="3"/>
      <c r="T642" s="3"/>
      <c r="U642" s="3"/>
      <c r="V642" s="33"/>
      <c r="W642" s="33"/>
      <c r="X642" s="33"/>
      <c r="Y642" s="3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  <c r="CL642" s="3"/>
      <c r="CM642" s="3"/>
      <c r="CN642" s="3"/>
      <c r="CO642" s="3"/>
      <c r="CP642" s="3"/>
      <c r="CQ642" s="3"/>
      <c r="CR642" s="3"/>
      <c r="CS642" s="3"/>
      <c r="CT642" s="3"/>
      <c r="CU642" s="3"/>
      <c r="CV642" s="3"/>
      <c r="CW642" s="3"/>
      <c r="CX642" s="3"/>
      <c r="CY642" s="3"/>
      <c r="CZ642" s="3"/>
    </row>
    <row r="643" spans="16:104" x14ac:dyDescent="0.25">
      <c r="P643" s="33"/>
      <c r="Q643" s="3"/>
      <c r="R643" s="3"/>
      <c r="S643" s="3"/>
      <c r="T643" s="3"/>
      <c r="U643" s="3"/>
      <c r="V643" s="33"/>
      <c r="W643" s="33"/>
      <c r="X643" s="33"/>
      <c r="Y643" s="3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  <c r="CL643" s="3"/>
      <c r="CM643" s="3"/>
      <c r="CN643" s="3"/>
      <c r="CO643" s="3"/>
      <c r="CP643" s="3"/>
      <c r="CQ643" s="3"/>
      <c r="CR643" s="3"/>
      <c r="CS643" s="3"/>
      <c r="CT643" s="3"/>
      <c r="CU643" s="3"/>
      <c r="CV643" s="3"/>
      <c r="CW643" s="3"/>
      <c r="CX643" s="3"/>
      <c r="CY643" s="3"/>
      <c r="CZ643" s="3"/>
    </row>
    <row r="644" spans="16:104" x14ac:dyDescent="0.25">
      <c r="P644" s="33"/>
      <c r="Q644" s="3"/>
      <c r="R644" s="3"/>
      <c r="S644" s="3"/>
      <c r="T644" s="3"/>
      <c r="U644" s="3"/>
      <c r="V644" s="33"/>
      <c r="W644" s="33"/>
      <c r="X644" s="33"/>
      <c r="Y644" s="3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  <c r="CL644" s="3"/>
      <c r="CM644" s="3"/>
      <c r="CN644" s="3"/>
      <c r="CO644" s="3"/>
      <c r="CP644" s="3"/>
      <c r="CQ644" s="3"/>
      <c r="CR644" s="3"/>
      <c r="CS644" s="3"/>
      <c r="CT644" s="3"/>
      <c r="CU644" s="3"/>
      <c r="CV644" s="3"/>
      <c r="CW644" s="3"/>
      <c r="CX644" s="3"/>
      <c r="CY644" s="3"/>
      <c r="CZ644" s="3"/>
    </row>
    <row r="645" spans="16:104" x14ac:dyDescent="0.25">
      <c r="P645" s="33"/>
      <c r="Q645" s="3"/>
      <c r="R645" s="3"/>
      <c r="S645" s="3"/>
      <c r="T645" s="3"/>
      <c r="U645" s="3"/>
      <c r="V645" s="33"/>
      <c r="W645" s="33"/>
      <c r="X645" s="33"/>
      <c r="Y645" s="3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/>
      <c r="CN645" s="3"/>
      <c r="CO645" s="3"/>
      <c r="CP645" s="3"/>
      <c r="CQ645" s="3"/>
      <c r="CR645" s="3"/>
      <c r="CS645" s="3"/>
      <c r="CT645" s="3"/>
      <c r="CU645" s="3"/>
      <c r="CV645" s="3"/>
      <c r="CW645" s="3"/>
      <c r="CX645" s="3"/>
      <c r="CY645" s="3"/>
      <c r="CZ645" s="3"/>
    </row>
    <row r="646" spans="16:104" x14ac:dyDescent="0.25">
      <c r="P646" s="33"/>
      <c r="Q646" s="3"/>
      <c r="R646" s="3"/>
      <c r="S646" s="3"/>
      <c r="T646" s="3"/>
      <c r="U646" s="3"/>
      <c r="V646" s="33"/>
      <c r="W646" s="33"/>
      <c r="X646" s="33"/>
      <c r="Y646" s="3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/>
      <c r="CN646" s="3"/>
      <c r="CO646" s="3"/>
      <c r="CP646" s="3"/>
      <c r="CQ646" s="3"/>
      <c r="CR646" s="3"/>
      <c r="CS646" s="3"/>
      <c r="CT646" s="3"/>
      <c r="CU646" s="3"/>
      <c r="CV646" s="3"/>
      <c r="CW646" s="3"/>
      <c r="CX646" s="3"/>
      <c r="CY646" s="3"/>
      <c r="CZ646" s="3"/>
    </row>
    <row r="647" spans="16:104" x14ac:dyDescent="0.25">
      <c r="P647" s="33"/>
      <c r="Q647" s="3"/>
      <c r="R647" s="3"/>
      <c r="S647" s="3"/>
      <c r="T647" s="3"/>
      <c r="U647" s="3"/>
      <c r="V647" s="33"/>
      <c r="W647" s="33"/>
      <c r="X647" s="33"/>
      <c r="Y647" s="3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/>
      <c r="CN647" s="3"/>
      <c r="CO647" s="3"/>
      <c r="CP647" s="3"/>
      <c r="CQ647" s="3"/>
      <c r="CR647" s="3"/>
      <c r="CS647" s="3"/>
      <c r="CT647" s="3"/>
      <c r="CU647" s="3"/>
      <c r="CV647" s="3"/>
      <c r="CW647" s="3"/>
      <c r="CX647" s="3"/>
      <c r="CY647" s="3"/>
      <c r="CZ647" s="3"/>
    </row>
    <row r="648" spans="16:104" x14ac:dyDescent="0.25">
      <c r="P648" s="33"/>
      <c r="Q648" s="3"/>
      <c r="R648" s="3"/>
      <c r="S648" s="3"/>
      <c r="T648" s="3"/>
      <c r="U648" s="3"/>
      <c r="V648" s="33"/>
      <c r="W648" s="33"/>
      <c r="X648" s="33"/>
      <c r="Y648" s="3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  <c r="CL648" s="3"/>
      <c r="CM648" s="3"/>
      <c r="CN648" s="3"/>
      <c r="CO648" s="3"/>
      <c r="CP648" s="3"/>
      <c r="CQ648" s="3"/>
      <c r="CR648" s="3"/>
      <c r="CS648" s="3"/>
      <c r="CT648" s="3"/>
      <c r="CU648" s="3"/>
      <c r="CV648" s="3"/>
      <c r="CW648" s="3"/>
      <c r="CX648" s="3"/>
      <c r="CY648" s="3"/>
      <c r="CZ648" s="3"/>
    </row>
    <row r="649" spans="16:104" x14ac:dyDescent="0.25">
      <c r="P649" s="33"/>
      <c r="Q649" s="3"/>
      <c r="R649" s="3"/>
      <c r="S649" s="3"/>
      <c r="T649" s="3"/>
      <c r="U649" s="3"/>
      <c r="V649" s="33"/>
      <c r="W649" s="33"/>
      <c r="X649" s="33"/>
      <c r="Y649" s="3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  <c r="CL649" s="3"/>
      <c r="CM649" s="3"/>
      <c r="CN649" s="3"/>
      <c r="CO649" s="3"/>
      <c r="CP649" s="3"/>
      <c r="CQ649" s="3"/>
      <c r="CR649" s="3"/>
      <c r="CS649" s="3"/>
      <c r="CT649" s="3"/>
      <c r="CU649" s="3"/>
      <c r="CV649" s="3"/>
      <c r="CW649" s="3"/>
      <c r="CX649" s="3"/>
      <c r="CY649" s="3"/>
      <c r="CZ649" s="3"/>
    </row>
    <row r="650" spans="16:104" x14ac:dyDescent="0.25">
      <c r="P650" s="33"/>
      <c r="Q650" s="3"/>
      <c r="R650" s="3"/>
      <c r="S650" s="3"/>
      <c r="T650" s="3"/>
      <c r="U650" s="3"/>
      <c r="V650" s="33"/>
      <c r="W650" s="33"/>
      <c r="X650" s="33"/>
      <c r="Y650" s="3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  <c r="CL650" s="3"/>
      <c r="CM650" s="3"/>
      <c r="CN650" s="3"/>
      <c r="CO650" s="3"/>
      <c r="CP650" s="3"/>
      <c r="CQ650" s="3"/>
      <c r="CR650" s="3"/>
      <c r="CS650" s="3"/>
      <c r="CT650" s="3"/>
      <c r="CU650" s="3"/>
      <c r="CV650" s="3"/>
      <c r="CW650" s="3"/>
      <c r="CX650" s="3"/>
      <c r="CY650" s="3"/>
      <c r="CZ650" s="3"/>
    </row>
    <row r="651" spans="16:104" x14ac:dyDescent="0.25">
      <c r="P651" s="33"/>
      <c r="Q651" s="3"/>
      <c r="R651" s="3"/>
      <c r="S651" s="3"/>
      <c r="T651" s="3"/>
      <c r="U651" s="3"/>
      <c r="V651" s="33"/>
      <c r="W651" s="33"/>
      <c r="X651" s="33"/>
      <c r="Y651" s="3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  <c r="CL651" s="3"/>
      <c r="CM651" s="3"/>
      <c r="CN651" s="3"/>
      <c r="CO651" s="3"/>
      <c r="CP651" s="3"/>
      <c r="CQ651" s="3"/>
      <c r="CR651" s="3"/>
      <c r="CS651" s="3"/>
      <c r="CT651" s="3"/>
      <c r="CU651" s="3"/>
      <c r="CV651" s="3"/>
      <c r="CW651" s="3"/>
      <c r="CX651" s="3"/>
      <c r="CY651" s="3"/>
      <c r="CZ651" s="3"/>
    </row>
    <row r="652" spans="16:104" x14ac:dyDescent="0.25">
      <c r="P652" s="33"/>
      <c r="Q652" s="3"/>
      <c r="R652" s="3"/>
      <c r="S652" s="3"/>
      <c r="T652" s="3"/>
      <c r="U652" s="3"/>
      <c r="V652" s="33"/>
      <c r="W652" s="33"/>
      <c r="X652" s="33"/>
      <c r="Y652" s="3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  <c r="CL652" s="3"/>
      <c r="CM652" s="3"/>
      <c r="CN652" s="3"/>
      <c r="CO652" s="3"/>
      <c r="CP652" s="3"/>
      <c r="CQ652" s="3"/>
      <c r="CR652" s="3"/>
      <c r="CS652" s="3"/>
      <c r="CT652" s="3"/>
      <c r="CU652" s="3"/>
      <c r="CV652" s="3"/>
      <c r="CW652" s="3"/>
      <c r="CX652" s="3"/>
      <c r="CY652" s="3"/>
      <c r="CZ652" s="3"/>
    </row>
    <row r="653" spans="16:104" x14ac:dyDescent="0.25">
      <c r="P653" s="33"/>
      <c r="Q653" s="3"/>
      <c r="R653" s="3"/>
      <c r="S653" s="3"/>
      <c r="T653" s="3"/>
      <c r="U653" s="3"/>
      <c r="V653" s="33"/>
      <c r="W653" s="33"/>
      <c r="X653" s="33"/>
      <c r="Y653" s="3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  <c r="CL653" s="3"/>
      <c r="CM653" s="3"/>
      <c r="CN653" s="3"/>
      <c r="CO653" s="3"/>
      <c r="CP653" s="3"/>
      <c r="CQ653" s="3"/>
      <c r="CR653" s="3"/>
      <c r="CS653" s="3"/>
      <c r="CT653" s="3"/>
      <c r="CU653" s="3"/>
      <c r="CV653" s="3"/>
      <c r="CW653" s="3"/>
      <c r="CX653" s="3"/>
      <c r="CY653" s="3"/>
      <c r="CZ653" s="3"/>
    </row>
    <row r="654" spans="16:104" x14ac:dyDescent="0.25">
      <c r="P654" s="33"/>
      <c r="Q654" s="3"/>
      <c r="R654" s="3"/>
      <c r="S654" s="3"/>
      <c r="T654" s="3"/>
      <c r="U654" s="3"/>
      <c r="V654" s="33"/>
      <c r="W654" s="33"/>
      <c r="X654" s="33"/>
      <c r="Y654" s="3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  <c r="CL654" s="3"/>
      <c r="CM654" s="3"/>
      <c r="CN654" s="3"/>
      <c r="CO654" s="3"/>
      <c r="CP654" s="3"/>
      <c r="CQ654" s="3"/>
      <c r="CR654" s="3"/>
      <c r="CS654" s="3"/>
      <c r="CT654" s="3"/>
      <c r="CU654" s="3"/>
      <c r="CV654" s="3"/>
      <c r="CW654" s="3"/>
      <c r="CX654" s="3"/>
      <c r="CY654" s="3"/>
      <c r="CZ654" s="3"/>
    </row>
    <row r="655" spans="16:104" x14ac:dyDescent="0.25">
      <c r="P655" s="33"/>
      <c r="Q655" s="3"/>
      <c r="R655" s="3"/>
      <c r="S655" s="3"/>
      <c r="T655" s="3"/>
      <c r="U655" s="3"/>
      <c r="V655" s="33"/>
      <c r="W655" s="33"/>
      <c r="X655" s="33"/>
      <c r="Y655" s="3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  <c r="CL655" s="3"/>
      <c r="CM655" s="3"/>
      <c r="CN655" s="3"/>
      <c r="CO655" s="3"/>
      <c r="CP655" s="3"/>
      <c r="CQ655" s="3"/>
      <c r="CR655" s="3"/>
      <c r="CS655" s="3"/>
      <c r="CT655" s="3"/>
      <c r="CU655" s="3"/>
      <c r="CV655" s="3"/>
      <c r="CW655" s="3"/>
      <c r="CX655" s="3"/>
      <c r="CY655" s="3"/>
      <c r="CZ655" s="3"/>
    </row>
    <row r="656" spans="16:104" x14ac:dyDescent="0.25">
      <c r="P656" s="33"/>
      <c r="Q656" s="3"/>
      <c r="R656" s="3"/>
      <c r="S656" s="3"/>
      <c r="T656" s="3"/>
      <c r="U656" s="3"/>
      <c r="V656" s="33"/>
      <c r="W656" s="33"/>
      <c r="X656" s="33"/>
      <c r="Y656" s="3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  <c r="CL656" s="3"/>
      <c r="CM656" s="3"/>
      <c r="CN656" s="3"/>
      <c r="CO656" s="3"/>
      <c r="CP656" s="3"/>
      <c r="CQ656" s="3"/>
      <c r="CR656" s="3"/>
      <c r="CS656" s="3"/>
      <c r="CT656" s="3"/>
      <c r="CU656" s="3"/>
      <c r="CV656" s="3"/>
      <c r="CW656" s="3"/>
      <c r="CX656" s="3"/>
      <c r="CY656" s="3"/>
      <c r="CZ656" s="3"/>
    </row>
    <row r="657" spans="16:104" x14ac:dyDescent="0.25">
      <c r="P657" s="33"/>
      <c r="Q657" s="3"/>
      <c r="R657" s="3"/>
      <c r="S657" s="3"/>
      <c r="T657" s="3"/>
      <c r="U657" s="3"/>
      <c r="V657" s="33"/>
      <c r="W657" s="33"/>
      <c r="X657" s="33"/>
      <c r="Y657" s="3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  <c r="CL657" s="3"/>
      <c r="CM657" s="3"/>
      <c r="CN657" s="3"/>
      <c r="CO657" s="3"/>
      <c r="CP657" s="3"/>
      <c r="CQ657" s="3"/>
      <c r="CR657" s="3"/>
      <c r="CS657" s="3"/>
      <c r="CT657" s="3"/>
      <c r="CU657" s="3"/>
      <c r="CV657" s="3"/>
      <c r="CW657" s="3"/>
      <c r="CX657" s="3"/>
      <c r="CY657" s="3"/>
      <c r="CZ657" s="3"/>
    </row>
    <row r="658" spans="16:104" x14ac:dyDescent="0.25">
      <c r="P658" s="33"/>
      <c r="Q658" s="3"/>
      <c r="R658" s="3"/>
      <c r="S658" s="3"/>
      <c r="T658" s="3"/>
      <c r="U658" s="3"/>
      <c r="V658" s="33"/>
      <c r="W658" s="33"/>
      <c r="X658" s="33"/>
      <c r="Y658" s="3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  <c r="CL658" s="3"/>
      <c r="CM658" s="3"/>
      <c r="CN658" s="3"/>
      <c r="CO658" s="3"/>
      <c r="CP658" s="3"/>
      <c r="CQ658" s="3"/>
      <c r="CR658" s="3"/>
      <c r="CS658" s="3"/>
      <c r="CT658" s="3"/>
      <c r="CU658" s="3"/>
      <c r="CV658" s="3"/>
      <c r="CW658" s="3"/>
      <c r="CX658" s="3"/>
      <c r="CY658" s="3"/>
      <c r="CZ658" s="3"/>
    </row>
    <row r="659" spans="16:104" x14ac:dyDescent="0.25">
      <c r="P659" s="33"/>
      <c r="Q659" s="3"/>
      <c r="R659" s="3"/>
      <c r="S659" s="3"/>
      <c r="T659" s="3"/>
      <c r="U659" s="3"/>
      <c r="V659" s="33"/>
      <c r="W659" s="33"/>
      <c r="X659" s="33"/>
      <c r="Y659" s="3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  <c r="CK659" s="3"/>
      <c r="CL659" s="3"/>
      <c r="CM659" s="3"/>
      <c r="CN659" s="3"/>
      <c r="CO659" s="3"/>
      <c r="CP659" s="3"/>
      <c r="CQ659" s="3"/>
      <c r="CR659" s="3"/>
      <c r="CS659" s="3"/>
      <c r="CT659" s="3"/>
      <c r="CU659" s="3"/>
      <c r="CV659" s="3"/>
      <c r="CW659" s="3"/>
      <c r="CX659" s="3"/>
      <c r="CY659" s="3"/>
      <c r="CZ659" s="3"/>
    </row>
    <row r="660" spans="16:104" x14ac:dyDescent="0.25">
      <c r="P660" s="33"/>
      <c r="Q660" s="3"/>
      <c r="R660" s="3"/>
      <c r="S660" s="3"/>
      <c r="T660" s="3"/>
      <c r="U660" s="3"/>
      <c r="V660" s="33"/>
      <c r="W660" s="33"/>
      <c r="X660" s="33"/>
      <c r="Y660" s="3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  <c r="CL660" s="3"/>
      <c r="CM660" s="3"/>
      <c r="CN660" s="3"/>
      <c r="CO660" s="3"/>
      <c r="CP660" s="3"/>
      <c r="CQ660" s="3"/>
      <c r="CR660" s="3"/>
      <c r="CS660" s="3"/>
      <c r="CT660" s="3"/>
      <c r="CU660" s="3"/>
      <c r="CV660" s="3"/>
      <c r="CW660" s="3"/>
      <c r="CX660" s="3"/>
      <c r="CY660" s="3"/>
      <c r="CZ660" s="3"/>
    </row>
    <row r="661" spans="16:104" x14ac:dyDescent="0.25">
      <c r="P661" s="33"/>
      <c r="Q661" s="3"/>
      <c r="R661" s="3"/>
      <c r="S661" s="3"/>
      <c r="T661" s="3"/>
      <c r="U661" s="3"/>
      <c r="V661" s="33"/>
      <c r="W661" s="33"/>
      <c r="X661" s="33"/>
      <c r="Y661" s="3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  <c r="CK661" s="3"/>
      <c r="CL661" s="3"/>
      <c r="CM661" s="3"/>
      <c r="CN661" s="3"/>
      <c r="CO661" s="3"/>
      <c r="CP661" s="3"/>
      <c r="CQ661" s="3"/>
      <c r="CR661" s="3"/>
      <c r="CS661" s="3"/>
      <c r="CT661" s="3"/>
      <c r="CU661" s="3"/>
      <c r="CV661" s="3"/>
      <c r="CW661" s="3"/>
      <c r="CX661" s="3"/>
      <c r="CY661" s="3"/>
      <c r="CZ661" s="3"/>
    </row>
    <row r="662" spans="16:104" x14ac:dyDescent="0.25">
      <c r="P662" s="33"/>
      <c r="Q662" s="3"/>
      <c r="R662" s="3"/>
      <c r="S662" s="3"/>
      <c r="T662" s="3"/>
      <c r="U662" s="3"/>
      <c r="V662" s="33"/>
      <c r="W662" s="33"/>
      <c r="X662" s="33"/>
      <c r="Y662" s="3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  <c r="CL662" s="3"/>
      <c r="CM662" s="3"/>
      <c r="CN662" s="3"/>
      <c r="CO662" s="3"/>
      <c r="CP662" s="3"/>
      <c r="CQ662" s="3"/>
      <c r="CR662" s="3"/>
      <c r="CS662" s="3"/>
      <c r="CT662" s="3"/>
      <c r="CU662" s="3"/>
      <c r="CV662" s="3"/>
      <c r="CW662" s="3"/>
      <c r="CX662" s="3"/>
      <c r="CY662" s="3"/>
      <c r="CZ662" s="3"/>
    </row>
    <row r="663" spans="16:104" x14ac:dyDescent="0.25">
      <c r="P663" s="33"/>
      <c r="Q663" s="3"/>
      <c r="R663" s="3"/>
      <c r="S663" s="3"/>
      <c r="T663" s="3"/>
      <c r="U663" s="3"/>
      <c r="V663" s="33"/>
      <c r="W663" s="33"/>
      <c r="X663" s="33"/>
      <c r="Y663" s="3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  <c r="CL663" s="3"/>
      <c r="CM663" s="3"/>
      <c r="CN663" s="3"/>
      <c r="CO663" s="3"/>
      <c r="CP663" s="3"/>
      <c r="CQ663" s="3"/>
      <c r="CR663" s="3"/>
      <c r="CS663" s="3"/>
      <c r="CT663" s="3"/>
      <c r="CU663" s="3"/>
      <c r="CV663" s="3"/>
      <c r="CW663" s="3"/>
      <c r="CX663" s="3"/>
      <c r="CY663" s="3"/>
      <c r="CZ663" s="3"/>
    </row>
    <row r="664" spans="16:104" x14ac:dyDescent="0.25">
      <c r="P664" s="33"/>
      <c r="Q664" s="3"/>
      <c r="R664" s="3"/>
      <c r="S664" s="3"/>
      <c r="T664" s="3"/>
      <c r="U664" s="3"/>
      <c r="V664" s="33"/>
      <c r="W664" s="33"/>
      <c r="X664" s="33"/>
      <c r="Y664" s="3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  <c r="CL664" s="3"/>
      <c r="CM664" s="3"/>
      <c r="CN664" s="3"/>
      <c r="CO664" s="3"/>
      <c r="CP664" s="3"/>
      <c r="CQ664" s="3"/>
      <c r="CR664" s="3"/>
      <c r="CS664" s="3"/>
      <c r="CT664" s="3"/>
      <c r="CU664" s="3"/>
      <c r="CV664" s="3"/>
      <c r="CW664" s="3"/>
      <c r="CX664" s="3"/>
      <c r="CY664" s="3"/>
      <c r="CZ664" s="3"/>
    </row>
    <row r="665" spans="16:104" x14ac:dyDescent="0.25">
      <c r="P665" s="33"/>
      <c r="Q665" s="3"/>
      <c r="R665" s="3"/>
      <c r="S665" s="3"/>
      <c r="T665" s="3"/>
      <c r="U665" s="3"/>
      <c r="V665" s="33"/>
      <c r="W665" s="33"/>
      <c r="X665" s="33"/>
      <c r="Y665" s="3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  <c r="CL665" s="3"/>
      <c r="CM665" s="3"/>
      <c r="CN665" s="3"/>
      <c r="CO665" s="3"/>
      <c r="CP665" s="3"/>
      <c r="CQ665" s="3"/>
      <c r="CR665" s="3"/>
      <c r="CS665" s="3"/>
      <c r="CT665" s="3"/>
      <c r="CU665" s="3"/>
      <c r="CV665" s="3"/>
      <c r="CW665" s="3"/>
      <c r="CX665" s="3"/>
      <c r="CY665" s="3"/>
      <c r="CZ665" s="3"/>
    </row>
    <row r="666" spans="16:104" x14ac:dyDescent="0.25">
      <c r="P666" s="33"/>
      <c r="Q666" s="3"/>
      <c r="R666" s="3"/>
      <c r="S666" s="3"/>
      <c r="T666" s="3"/>
      <c r="U666" s="3"/>
      <c r="V666" s="33"/>
      <c r="W666" s="33"/>
      <c r="X666" s="33"/>
      <c r="Y666" s="3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  <c r="CK666" s="3"/>
      <c r="CL666" s="3"/>
      <c r="CM666" s="3"/>
      <c r="CN666" s="3"/>
      <c r="CO666" s="3"/>
      <c r="CP666" s="3"/>
      <c r="CQ666" s="3"/>
      <c r="CR666" s="3"/>
      <c r="CS666" s="3"/>
      <c r="CT666" s="3"/>
      <c r="CU666" s="3"/>
      <c r="CV666" s="3"/>
      <c r="CW666" s="3"/>
      <c r="CX666" s="3"/>
      <c r="CY666" s="3"/>
      <c r="CZ666" s="3"/>
    </row>
    <row r="667" spans="16:104" x14ac:dyDescent="0.25">
      <c r="P667" s="33"/>
      <c r="Q667" s="3"/>
      <c r="R667" s="3"/>
      <c r="S667" s="3"/>
      <c r="T667" s="3"/>
      <c r="U667" s="3"/>
      <c r="V667" s="33"/>
      <c r="W667" s="33"/>
      <c r="X667" s="33"/>
      <c r="Y667" s="3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  <c r="CK667" s="3"/>
      <c r="CL667" s="3"/>
      <c r="CM667" s="3"/>
      <c r="CN667" s="3"/>
      <c r="CO667" s="3"/>
      <c r="CP667" s="3"/>
      <c r="CQ667" s="3"/>
      <c r="CR667" s="3"/>
      <c r="CS667" s="3"/>
      <c r="CT667" s="3"/>
      <c r="CU667" s="3"/>
      <c r="CV667" s="3"/>
      <c r="CW667" s="3"/>
      <c r="CX667" s="3"/>
      <c r="CY667" s="3"/>
      <c r="CZ667" s="3"/>
    </row>
    <row r="668" spans="16:104" x14ac:dyDescent="0.25">
      <c r="P668" s="33"/>
      <c r="Q668" s="3"/>
      <c r="R668" s="3"/>
      <c r="S668" s="3"/>
      <c r="T668" s="3"/>
      <c r="U668" s="3"/>
      <c r="V668" s="33"/>
      <c r="W668" s="33"/>
      <c r="X668" s="33"/>
      <c r="Y668" s="3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  <c r="CK668" s="3"/>
      <c r="CL668" s="3"/>
      <c r="CM668" s="3"/>
      <c r="CN668" s="3"/>
      <c r="CO668" s="3"/>
      <c r="CP668" s="3"/>
      <c r="CQ668" s="3"/>
      <c r="CR668" s="3"/>
      <c r="CS668" s="3"/>
      <c r="CT668" s="3"/>
      <c r="CU668" s="3"/>
      <c r="CV668" s="3"/>
      <c r="CW668" s="3"/>
      <c r="CX668" s="3"/>
      <c r="CY668" s="3"/>
      <c r="CZ668" s="3"/>
    </row>
    <row r="669" spans="16:104" x14ac:dyDescent="0.25">
      <c r="P669" s="33"/>
      <c r="Q669" s="3"/>
      <c r="R669" s="3"/>
      <c r="S669" s="3"/>
      <c r="T669" s="3"/>
      <c r="U669" s="3"/>
      <c r="V669" s="33"/>
      <c r="W669" s="33"/>
      <c r="X669" s="33"/>
      <c r="Y669" s="3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  <c r="CK669" s="3"/>
      <c r="CL669" s="3"/>
      <c r="CM669" s="3"/>
      <c r="CN669" s="3"/>
      <c r="CO669" s="3"/>
      <c r="CP669" s="3"/>
      <c r="CQ669" s="3"/>
      <c r="CR669" s="3"/>
      <c r="CS669" s="3"/>
      <c r="CT669" s="3"/>
      <c r="CU669" s="3"/>
      <c r="CV669" s="3"/>
      <c r="CW669" s="3"/>
      <c r="CX669" s="3"/>
      <c r="CY669" s="3"/>
      <c r="CZ669" s="3"/>
    </row>
    <row r="670" spans="16:104" x14ac:dyDescent="0.25">
      <c r="P670" s="33"/>
      <c r="Q670" s="3"/>
      <c r="R670" s="3"/>
      <c r="S670" s="3"/>
      <c r="T670" s="3"/>
      <c r="U670" s="3"/>
      <c r="V670" s="33"/>
      <c r="W670" s="33"/>
      <c r="X670" s="33"/>
      <c r="Y670" s="3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  <c r="CK670" s="3"/>
      <c r="CL670" s="3"/>
      <c r="CM670" s="3"/>
      <c r="CN670" s="3"/>
      <c r="CO670" s="3"/>
      <c r="CP670" s="3"/>
      <c r="CQ670" s="3"/>
      <c r="CR670" s="3"/>
      <c r="CS670" s="3"/>
      <c r="CT670" s="3"/>
      <c r="CU670" s="3"/>
      <c r="CV670" s="3"/>
      <c r="CW670" s="3"/>
      <c r="CX670" s="3"/>
      <c r="CY670" s="3"/>
      <c r="CZ670" s="3"/>
    </row>
    <row r="671" spans="16:104" x14ac:dyDescent="0.25">
      <c r="P671" s="33"/>
      <c r="Q671" s="3"/>
      <c r="R671" s="3"/>
      <c r="S671" s="3"/>
      <c r="T671" s="3"/>
      <c r="U671" s="3"/>
      <c r="V671" s="33"/>
      <c r="W671" s="33"/>
      <c r="X671" s="33"/>
      <c r="Y671" s="3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  <c r="CL671" s="3"/>
      <c r="CM671" s="3"/>
      <c r="CN671" s="3"/>
      <c r="CO671" s="3"/>
      <c r="CP671" s="3"/>
      <c r="CQ671" s="3"/>
      <c r="CR671" s="3"/>
      <c r="CS671" s="3"/>
      <c r="CT671" s="3"/>
      <c r="CU671" s="3"/>
      <c r="CV671" s="3"/>
      <c r="CW671" s="3"/>
      <c r="CX671" s="3"/>
      <c r="CY671" s="3"/>
      <c r="CZ671" s="3"/>
    </row>
    <row r="672" spans="16:104" x14ac:dyDescent="0.25">
      <c r="P672" s="33"/>
      <c r="Q672" s="3"/>
      <c r="R672" s="3"/>
      <c r="S672" s="3"/>
      <c r="T672" s="3"/>
      <c r="U672" s="3"/>
      <c r="V672" s="33"/>
      <c r="W672" s="33"/>
      <c r="X672" s="33"/>
      <c r="Y672" s="3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  <c r="CL672" s="3"/>
      <c r="CM672" s="3"/>
      <c r="CN672" s="3"/>
      <c r="CO672" s="3"/>
      <c r="CP672" s="3"/>
      <c r="CQ672" s="3"/>
      <c r="CR672" s="3"/>
      <c r="CS672" s="3"/>
      <c r="CT672" s="3"/>
      <c r="CU672" s="3"/>
      <c r="CV672" s="3"/>
      <c r="CW672" s="3"/>
      <c r="CX672" s="3"/>
      <c r="CY672" s="3"/>
      <c r="CZ672" s="3"/>
    </row>
    <row r="673" spans="16:104" x14ac:dyDescent="0.25">
      <c r="P673" s="33"/>
      <c r="Q673" s="3"/>
      <c r="R673" s="3"/>
      <c r="S673" s="3"/>
      <c r="T673" s="3"/>
      <c r="U673" s="3"/>
      <c r="V673" s="33"/>
      <c r="W673" s="33"/>
      <c r="X673" s="33"/>
      <c r="Y673" s="3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  <c r="CL673" s="3"/>
      <c r="CM673" s="3"/>
      <c r="CN673" s="3"/>
      <c r="CO673" s="3"/>
      <c r="CP673" s="3"/>
      <c r="CQ673" s="3"/>
      <c r="CR673" s="3"/>
      <c r="CS673" s="3"/>
      <c r="CT673" s="3"/>
      <c r="CU673" s="3"/>
      <c r="CV673" s="3"/>
      <c r="CW673" s="3"/>
      <c r="CX673" s="3"/>
      <c r="CY673" s="3"/>
      <c r="CZ673" s="3"/>
    </row>
    <row r="674" spans="16:104" x14ac:dyDescent="0.25">
      <c r="P674" s="33"/>
      <c r="Q674" s="3"/>
      <c r="R674" s="3"/>
      <c r="S674" s="3"/>
      <c r="T674" s="3"/>
      <c r="U674" s="3"/>
      <c r="V674" s="33"/>
      <c r="W674" s="33"/>
      <c r="X674" s="33"/>
      <c r="Y674" s="3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  <c r="CL674" s="3"/>
      <c r="CM674" s="3"/>
      <c r="CN674" s="3"/>
      <c r="CO674" s="3"/>
      <c r="CP674" s="3"/>
      <c r="CQ674" s="3"/>
      <c r="CR674" s="3"/>
      <c r="CS674" s="3"/>
      <c r="CT674" s="3"/>
      <c r="CU674" s="3"/>
      <c r="CV674" s="3"/>
      <c r="CW674" s="3"/>
      <c r="CX674" s="3"/>
      <c r="CY674" s="3"/>
      <c r="CZ674" s="3"/>
    </row>
    <row r="675" spans="16:104" x14ac:dyDescent="0.25">
      <c r="P675" s="33"/>
      <c r="Q675" s="3"/>
      <c r="R675" s="3"/>
      <c r="S675" s="3"/>
      <c r="T675" s="3"/>
      <c r="U675" s="3"/>
      <c r="V675" s="33"/>
      <c r="W675" s="33"/>
      <c r="X675" s="33"/>
      <c r="Y675" s="3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  <c r="CL675" s="3"/>
      <c r="CM675" s="3"/>
      <c r="CN675" s="3"/>
      <c r="CO675" s="3"/>
      <c r="CP675" s="3"/>
      <c r="CQ675" s="3"/>
      <c r="CR675" s="3"/>
      <c r="CS675" s="3"/>
      <c r="CT675" s="3"/>
      <c r="CU675" s="3"/>
      <c r="CV675" s="3"/>
      <c r="CW675" s="3"/>
      <c r="CX675" s="3"/>
      <c r="CY675" s="3"/>
      <c r="CZ675" s="3"/>
    </row>
    <row r="676" spans="16:104" x14ac:dyDescent="0.25">
      <c r="P676" s="33"/>
      <c r="Q676" s="3"/>
      <c r="R676" s="3"/>
      <c r="S676" s="3"/>
      <c r="T676" s="3"/>
      <c r="U676" s="3"/>
      <c r="V676" s="33"/>
      <c r="W676" s="33"/>
      <c r="X676" s="33"/>
      <c r="Y676" s="3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  <c r="CL676" s="3"/>
      <c r="CM676" s="3"/>
      <c r="CN676" s="3"/>
      <c r="CO676" s="3"/>
      <c r="CP676" s="3"/>
      <c r="CQ676" s="3"/>
      <c r="CR676" s="3"/>
      <c r="CS676" s="3"/>
      <c r="CT676" s="3"/>
      <c r="CU676" s="3"/>
      <c r="CV676" s="3"/>
      <c r="CW676" s="3"/>
      <c r="CX676" s="3"/>
      <c r="CY676" s="3"/>
      <c r="CZ676" s="3"/>
    </row>
    <row r="677" spans="16:104" x14ac:dyDescent="0.25">
      <c r="P677" s="33"/>
      <c r="Q677" s="3"/>
      <c r="R677" s="3"/>
      <c r="S677" s="3"/>
      <c r="T677" s="3"/>
      <c r="U677" s="3"/>
      <c r="V677" s="33"/>
      <c r="W677" s="33"/>
      <c r="X677" s="33"/>
      <c r="Y677" s="3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  <c r="CL677" s="3"/>
      <c r="CM677" s="3"/>
      <c r="CN677" s="3"/>
      <c r="CO677" s="3"/>
      <c r="CP677" s="3"/>
      <c r="CQ677" s="3"/>
      <c r="CR677" s="3"/>
      <c r="CS677" s="3"/>
      <c r="CT677" s="3"/>
      <c r="CU677" s="3"/>
      <c r="CV677" s="3"/>
      <c r="CW677" s="3"/>
      <c r="CX677" s="3"/>
      <c r="CY677" s="3"/>
      <c r="CZ677" s="3"/>
    </row>
    <row r="678" spans="16:104" x14ac:dyDescent="0.25">
      <c r="P678" s="33"/>
      <c r="Q678" s="3"/>
      <c r="R678" s="3"/>
      <c r="S678" s="3"/>
      <c r="T678" s="3"/>
      <c r="U678" s="3"/>
      <c r="V678" s="33"/>
      <c r="W678" s="33"/>
      <c r="X678" s="33"/>
      <c r="Y678" s="3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  <c r="CL678" s="3"/>
      <c r="CM678" s="3"/>
      <c r="CN678" s="3"/>
      <c r="CO678" s="3"/>
      <c r="CP678" s="3"/>
      <c r="CQ678" s="3"/>
      <c r="CR678" s="3"/>
      <c r="CS678" s="3"/>
      <c r="CT678" s="3"/>
      <c r="CU678" s="3"/>
      <c r="CV678" s="3"/>
      <c r="CW678" s="3"/>
      <c r="CX678" s="3"/>
      <c r="CY678" s="3"/>
      <c r="CZ678" s="3"/>
    </row>
    <row r="679" spans="16:104" x14ac:dyDescent="0.25">
      <c r="P679" s="33"/>
      <c r="Q679" s="3"/>
      <c r="R679" s="3"/>
      <c r="S679" s="3"/>
      <c r="T679" s="3"/>
      <c r="U679" s="3"/>
      <c r="V679" s="33"/>
      <c r="W679" s="33"/>
      <c r="X679" s="33"/>
      <c r="Y679" s="3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/>
      <c r="CL679" s="3"/>
      <c r="CM679" s="3"/>
      <c r="CN679" s="3"/>
      <c r="CO679" s="3"/>
      <c r="CP679" s="3"/>
      <c r="CQ679" s="3"/>
      <c r="CR679" s="3"/>
      <c r="CS679" s="3"/>
      <c r="CT679" s="3"/>
      <c r="CU679" s="3"/>
      <c r="CV679" s="3"/>
      <c r="CW679" s="3"/>
      <c r="CX679" s="3"/>
      <c r="CY679" s="3"/>
      <c r="CZ679" s="3"/>
    </row>
    <row r="680" spans="16:104" x14ac:dyDescent="0.25">
      <c r="P680" s="33"/>
      <c r="Q680" s="3"/>
      <c r="R680" s="3"/>
      <c r="S680" s="3"/>
      <c r="T680" s="3"/>
      <c r="U680" s="3"/>
      <c r="V680" s="33"/>
      <c r="W680" s="33"/>
      <c r="X680" s="33"/>
      <c r="Y680" s="3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  <c r="CL680" s="3"/>
      <c r="CM680" s="3"/>
      <c r="CN680" s="3"/>
      <c r="CO680" s="3"/>
      <c r="CP680" s="3"/>
      <c r="CQ680" s="3"/>
      <c r="CR680" s="3"/>
      <c r="CS680" s="3"/>
      <c r="CT680" s="3"/>
      <c r="CU680" s="3"/>
      <c r="CV680" s="3"/>
      <c r="CW680" s="3"/>
      <c r="CX680" s="3"/>
      <c r="CY680" s="3"/>
      <c r="CZ680" s="3"/>
    </row>
    <row r="681" spans="16:104" x14ac:dyDescent="0.25">
      <c r="P681" s="33"/>
      <c r="Q681" s="3"/>
      <c r="R681" s="3"/>
      <c r="S681" s="3"/>
      <c r="T681" s="3"/>
      <c r="U681" s="3"/>
      <c r="V681" s="33"/>
      <c r="W681" s="33"/>
      <c r="X681" s="33"/>
      <c r="Y681" s="3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/>
      <c r="CN681" s="3"/>
      <c r="CO681" s="3"/>
      <c r="CP681" s="3"/>
      <c r="CQ681" s="3"/>
      <c r="CR681" s="3"/>
      <c r="CS681" s="3"/>
      <c r="CT681" s="3"/>
      <c r="CU681" s="3"/>
      <c r="CV681" s="3"/>
      <c r="CW681" s="3"/>
      <c r="CX681" s="3"/>
      <c r="CY681" s="3"/>
      <c r="CZ681" s="3"/>
    </row>
    <row r="682" spans="16:104" x14ac:dyDescent="0.25">
      <c r="P682" s="33"/>
      <c r="Q682" s="3"/>
      <c r="R682" s="3"/>
      <c r="S682" s="3"/>
      <c r="T682" s="3"/>
      <c r="U682" s="3"/>
      <c r="V682" s="33"/>
      <c r="W682" s="33"/>
      <c r="X682" s="33"/>
      <c r="Y682" s="3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  <c r="CL682" s="3"/>
      <c r="CM682" s="3"/>
      <c r="CN682" s="3"/>
      <c r="CO682" s="3"/>
      <c r="CP682" s="3"/>
      <c r="CQ682" s="3"/>
      <c r="CR682" s="3"/>
      <c r="CS682" s="3"/>
      <c r="CT682" s="3"/>
      <c r="CU682" s="3"/>
      <c r="CV682" s="3"/>
      <c r="CW682" s="3"/>
      <c r="CX682" s="3"/>
      <c r="CY682" s="3"/>
      <c r="CZ682" s="3"/>
    </row>
    <row r="683" spans="16:104" x14ac:dyDescent="0.25">
      <c r="P683" s="33"/>
      <c r="Q683" s="3"/>
      <c r="R683" s="3"/>
      <c r="S683" s="3"/>
      <c r="T683" s="3"/>
      <c r="U683" s="3"/>
      <c r="V683" s="33"/>
      <c r="W683" s="33"/>
      <c r="X683" s="33"/>
      <c r="Y683" s="3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  <c r="CK683" s="3"/>
      <c r="CL683" s="3"/>
      <c r="CM683" s="3"/>
      <c r="CN683" s="3"/>
      <c r="CO683" s="3"/>
      <c r="CP683" s="3"/>
      <c r="CQ683" s="3"/>
      <c r="CR683" s="3"/>
      <c r="CS683" s="3"/>
      <c r="CT683" s="3"/>
      <c r="CU683" s="3"/>
      <c r="CV683" s="3"/>
      <c r="CW683" s="3"/>
      <c r="CX683" s="3"/>
      <c r="CY683" s="3"/>
      <c r="CZ683" s="3"/>
    </row>
    <row r="684" spans="16:104" x14ac:dyDescent="0.25">
      <c r="P684" s="33"/>
      <c r="Q684" s="3"/>
      <c r="R684" s="3"/>
      <c r="S684" s="3"/>
      <c r="T684" s="3"/>
      <c r="U684" s="3"/>
      <c r="V684" s="33"/>
      <c r="W684" s="33"/>
      <c r="X684" s="33"/>
      <c r="Y684" s="3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  <c r="CL684" s="3"/>
      <c r="CM684" s="3"/>
      <c r="CN684" s="3"/>
      <c r="CO684" s="3"/>
      <c r="CP684" s="3"/>
      <c r="CQ684" s="3"/>
      <c r="CR684" s="3"/>
      <c r="CS684" s="3"/>
      <c r="CT684" s="3"/>
      <c r="CU684" s="3"/>
      <c r="CV684" s="3"/>
      <c r="CW684" s="3"/>
      <c r="CX684" s="3"/>
      <c r="CY684" s="3"/>
      <c r="CZ684" s="3"/>
    </row>
    <row r="685" spans="16:104" x14ac:dyDescent="0.25">
      <c r="P685" s="33"/>
      <c r="Q685" s="3"/>
      <c r="R685" s="3"/>
      <c r="S685" s="3"/>
      <c r="T685" s="3"/>
      <c r="U685" s="3"/>
      <c r="V685" s="33"/>
      <c r="W685" s="33"/>
      <c r="X685" s="33"/>
      <c r="Y685" s="3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  <c r="CL685" s="3"/>
      <c r="CM685" s="3"/>
      <c r="CN685" s="3"/>
      <c r="CO685" s="3"/>
      <c r="CP685" s="3"/>
      <c r="CQ685" s="3"/>
      <c r="CR685" s="3"/>
      <c r="CS685" s="3"/>
      <c r="CT685" s="3"/>
      <c r="CU685" s="3"/>
      <c r="CV685" s="3"/>
      <c r="CW685" s="3"/>
      <c r="CX685" s="3"/>
      <c r="CY685" s="3"/>
      <c r="CZ685" s="3"/>
    </row>
    <row r="686" spans="16:104" x14ac:dyDescent="0.25">
      <c r="P686" s="33"/>
      <c r="Q686" s="3"/>
      <c r="R686" s="3"/>
      <c r="S686" s="3"/>
      <c r="T686" s="3"/>
      <c r="U686" s="3"/>
      <c r="V686" s="33"/>
      <c r="W686" s="33"/>
      <c r="X686" s="33"/>
      <c r="Y686" s="3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  <c r="CL686" s="3"/>
      <c r="CM686" s="3"/>
      <c r="CN686" s="3"/>
      <c r="CO686" s="3"/>
      <c r="CP686" s="3"/>
      <c r="CQ686" s="3"/>
      <c r="CR686" s="3"/>
      <c r="CS686" s="3"/>
      <c r="CT686" s="3"/>
      <c r="CU686" s="3"/>
      <c r="CV686" s="3"/>
      <c r="CW686" s="3"/>
      <c r="CX686" s="3"/>
      <c r="CY686" s="3"/>
      <c r="CZ686" s="3"/>
    </row>
    <row r="687" spans="16:104" x14ac:dyDescent="0.25">
      <c r="P687" s="33"/>
      <c r="Q687" s="3"/>
      <c r="R687" s="3"/>
      <c r="S687" s="3"/>
      <c r="T687" s="3"/>
      <c r="U687" s="3"/>
      <c r="V687" s="33"/>
      <c r="W687" s="33"/>
      <c r="X687" s="33"/>
      <c r="Y687" s="3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  <c r="CL687" s="3"/>
      <c r="CM687" s="3"/>
      <c r="CN687" s="3"/>
      <c r="CO687" s="3"/>
      <c r="CP687" s="3"/>
      <c r="CQ687" s="3"/>
      <c r="CR687" s="3"/>
      <c r="CS687" s="3"/>
      <c r="CT687" s="3"/>
      <c r="CU687" s="3"/>
      <c r="CV687" s="3"/>
      <c r="CW687" s="3"/>
      <c r="CX687" s="3"/>
      <c r="CY687" s="3"/>
      <c r="CZ687" s="3"/>
    </row>
    <row r="688" spans="16:104" x14ac:dyDescent="0.25">
      <c r="P688" s="33"/>
      <c r="Q688" s="3"/>
      <c r="R688" s="3"/>
      <c r="S688" s="3"/>
      <c r="T688" s="3"/>
      <c r="U688" s="3"/>
      <c r="V688" s="33"/>
      <c r="W688" s="33"/>
      <c r="X688" s="33"/>
      <c r="Y688" s="3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3"/>
      <c r="CO688" s="3"/>
      <c r="CP688" s="3"/>
      <c r="CQ688" s="3"/>
      <c r="CR688" s="3"/>
      <c r="CS688" s="3"/>
      <c r="CT688" s="3"/>
      <c r="CU688" s="3"/>
      <c r="CV688" s="3"/>
      <c r="CW688" s="3"/>
      <c r="CX688" s="3"/>
      <c r="CY688" s="3"/>
      <c r="CZ688" s="3"/>
    </row>
    <row r="689" spans="16:104" x14ac:dyDescent="0.25">
      <c r="P689" s="33"/>
      <c r="Q689" s="3"/>
      <c r="R689" s="3"/>
      <c r="S689" s="3"/>
      <c r="T689" s="3"/>
      <c r="U689" s="3"/>
      <c r="V689" s="33"/>
      <c r="W689" s="33"/>
      <c r="X689" s="33"/>
      <c r="Y689" s="3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3"/>
      <c r="CO689" s="3"/>
      <c r="CP689" s="3"/>
      <c r="CQ689" s="3"/>
      <c r="CR689" s="3"/>
      <c r="CS689" s="3"/>
      <c r="CT689" s="3"/>
      <c r="CU689" s="3"/>
      <c r="CV689" s="3"/>
      <c r="CW689" s="3"/>
      <c r="CX689" s="3"/>
      <c r="CY689" s="3"/>
      <c r="CZ689" s="3"/>
    </row>
    <row r="690" spans="16:104" x14ac:dyDescent="0.25">
      <c r="P690" s="33"/>
      <c r="Q690" s="3"/>
      <c r="R690" s="3"/>
      <c r="S690" s="3"/>
      <c r="T690" s="3"/>
      <c r="U690" s="3"/>
      <c r="V690" s="33"/>
      <c r="W690" s="33"/>
      <c r="X690" s="33"/>
      <c r="Y690" s="3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  <c r="CL690" s="3"/>
      <c r="CM690" s="3"/>
      <c r="CN690" s="3"/>
      <c r="CO690" s="3"/>
      <c r="CP690" s="3"/>
      <c r="CQ690" s="3"/>
      <c r="CR690" s="3"/>
      <c r="CS690" s="3"/>
      <c r="CT690" s="3"/>
      <c r="CU690" s="3"/>
      <c r="CV690" s="3"/>
      <c r="CW690" s="3"/>
      <c r="CX690" s="3"/>
      <c r="CY690" s="3"/>
      <c r="CZ690" s="3"/>
    </row>
    <row r="691" spans="16:104" x14ac:dyDescent="0.25">
      <c r="P691" s="33"/>
      <c r="Q691" s="3"/>
      <c r="R691" s="3"/>
      <c r="S691" s="3"/>
      <c r="T691" s="3"/>
      <c r="U691" s="3"/>
      <c r="V691" s="33"/>
      <c r="W691" s="33"/>
      <c r="X691" s="33"/>
      <c r="Y691" s="3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  <c r="CL691" s="3"/>
      <c r="CM691" s="3"/>
      <c r="CN691" s="3"/>
      <c r="CO691" s="3"/>
      <c r="CP691" s="3"/>
      <c r="CQ691" s="3"/>
      <c r="CR691" s="3"/>
      <c r="CS691" s="3"/>
      <c r="CT691" s="3"/>
      <c r="CU691" s="3"/>
      <c r="CV691" s="3"/>
      <c r="CW691" s="3"/>
      <c r="CX691" s="3"/>
      <c r="CY691" s="3"/>
      <c r="CZ691" s="3"/>
    </row>
    <row r="692" spans="16:104" x14ac:dyDescent="0.25">
      <c r="P692" s="33"/>
      <c r="Q692" s="3"/>
      <c r="R692" s="3"/>
      <c r="S692" s="3"/>
      <c r="T692" s="3"/>
      <c r="U692" s="3"/>
      <c r="V692" s="33"/>
      <c r="W692" s="33"/>
      <c r="X692" s="33"/>
      <c r="Y692" s="3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  <c r="CL692" s="3"/>
      <c r="CM692" s="3"/>
      <c r="CN692" s="3"/>
      <c r="CO692" s="3"/>
      <c r="CP692" s="3"/>
      <c r="CQ692" s="3"/>
      <c r="CR692" s="3"/>
      <c r="CS692" s="3"/>
      <c r="CT692" s="3"/>
      <c r="CU692" s="3"/>
      <c r="CV692" s="3"/>
      <c r="CW692" s="3"/>
      <c r="CX692" s="3"/>
      <c r="CY692" s="3"/>
      <c r="CZ692" s="3"/>
    </row>
    <row r="693" spans="16:104" x14ac:dyDescent="0.25">
      <c r="P693" s="33"/>
      <c r="Q693" s="3"/>
      <c r="R693" s="3"/>
      <c r="S693" s="3"/>
      <c r="T693" s="3"/>
      <c r="U693" s="3"/>
      <c r="V693" s="33"/>
      <c r="W693" s="33"/>
      <c r="X693" s="33"/>
      <c r="Y693" s="3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  <c r="CL693" s="3"/>
      <c r="CM693" s="3"/>
      <c r="CN693" s="3"/>
      <c r="CO693" s="3"/>
      <c r="CP693" s="3"/>
      <c r="CQ693" s="3"/>
      <c r="CR693" s="3"/>
      <c r="CS693" s="3"/>
      <c r="CT693" s="3"/>
      <c r="CU693" s="3"/>
      <c r="CV693" s="3"/>
      <c r="CW693" s="3"/>
      <c r="CX693" s="3"/>
      <c r="CY693" s="3"/>
      <c r="CZ693" s="3"/>
    </row>
    <row r="694" spans="16:104" x14ac:dyDescent="0.25">
      <c r="P694" s="33"/>
      <c r="Q694" s="3"/>
      <c r="R694" s="3"/>
      <c r="S694" s="3"/>
      <c r="T694" s="3"/>
      <c r="U694" s="3"/>
      <c r="V694" s="33"/>
      <c r="W694" s="33"/>
      <c r="X694" s="33"/>
      <c r="Y694" s="3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  <c r="CL694" s="3"/>
      <c r="CM694" s="3"/>
      <c r="CN694" s="3"/>
      <c r="CO694" s="3"/>
      <c r="CP694" s="3"/>
      <c r="CQ694" s="3"/>
      <c r="CR694" s="3"/>
      <c r="CS694" s="3"/>
      <c r="CT694" s="3"/>
      <c r="CU694" s="3"/>
      <c r="CV694" s="3"/>
      <c r="CW694" s="3"/>
      <c r="CX694" s="3"/>
      <c r="CY694" s="3"/>
      <c r="CZ694" s="3"/>
    </row>
    <row r="695" spans="16:104" x14ac:dyDescent="0.25">
      <c r="P695" s="33"/>
      <c r="Q695" s="3"/>
      <c r="R695" s="3"/>
      <c r="S695" s="3"/>
      <c r="T695" s="3"/>
      <c r="U695" s="3"/>
      <c r="V695" s="33"/>
      <c r="W695" s="33"/>
      <c r="X695" s="33"/>
      <c r="Y695" s="3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  <c r="CL695" s="3"/>
      <c r="CM695" s="3"/>
      <c r="CN695" s="3"/>
      <c r="CO695" s="3"/>
      <c r="CP695" s="3"/>
      <c r="CQ695" s="3"/>
      <c r="CR695" s="3"/>
      <c r="CS695" s="3"/>
      <c r="CT695" s="3"/>
      <c r="CU695" s="3"/>
      <c r="CV695" s="3"/>
      <c r="CW695" s="3"/>
      <c r="CX695" s="3"/>
      <c r="CY695" s="3"/>
      <c r="CZ695" s="3"/>
    </row>
    <row r="696" spans="16:104" x14ac:dyDescent="0.25">
      <c r="P696" s="33"/>
      <c r="Q696" s="3"/>
      <c r="R696" s="3"/>
      <c r="S696" s="3"/>
      <c r="T696" s="3"/>
      <c r="U696" s="3"/>
      <c r="V696" s="33"/>
      <c r="W696" s="33"/>
      <c r="X696" s="33"/>
      <c r="Y696" s="3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  <c r="CL696" s="3"/>
      <c r="CM696" s="3"/>
      <c r="CN696" s="3"/>
      <c r="CO696" s="3"/>
      <c r="CP696" s="3"/>
      <c r="CQ696" s="3"/>
      <c r="CR696" s="3"/>
      <c r="CS696" s="3"/>
      <c r="CT696" s="3"/>
      <c r="CU696" s="3"/>
      <c r="CV696" s="3"/>
      <c r="CW696" s="3"/>
      <c r="CX696" s="3"/>
      <c r="CY696" s="3"/>
      <c r="CZ696" s="3"/>
    </row>
    <row r="697" spans="16:104" x14ac:dyDescent="0.25">
      <c r="P697" s="33"/>
      <c r="Q697" s="3"/>
      <c r="R697" s="3"/>
      <c r="S697" s="3"/>
      <c r="T697" s="3"/>
      <c r="U697" s="3"/>
      <c r="V697" s="33"/>
      <c r="W697" s="33"/>
      <c r="X697" s="33"/>
      <c r="Y697" s="3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  <c r="CL697" s="3"/>
      <c r="CM697" s="3"/>
      <c r="CN697" s="3"/>
      <c r="CO697" s="3"/>
      <c r="CP697" s="3"/>
      <c r="CQ697" s="3"/>
      <c r="CR697" s="3"/>
      <c r="CS697" s="3"/>
      <c r="CT697" s="3"/>
      <c r="CU697" s="3"/>
      <c r="CV697" s="3"/>
      <c r="CW697" s="3"/>
      <c r="CX697" s="3"/>
      <c r="CY697" s="3"/>
      <c r="CZ697" s="3"/>
    </row>
    <row r="698" spans="16:104" x14ac:dyDescent="0.25">
      <c r="P698" s="33"/>
      <c r="Q698" s="3"/>
      <c r="R698" s="3"/>
      <c r="S698" s="3"/>
      <c r="T698" s="3"/>
      <c r="U698" s="3"/>
      <c r="V698" s="33"/>
      <c r="W698" s="33"/>
      <c r="X698" s="33"/>
      <c r="Y698" s="3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/>
      <c r="CM698" s="3"/>
      <c r="CN698" s="3"/>
      <c r="CO698" s="3"/>
      <c r="CP698" s="3"/>
      <c r="CQ698" s="3"/>
      <c r="CR698" s="3"/>
      <c r="CS698" s="3"/>
      <c r="CT698" s="3"/>
      <c r="CU698" s="3"/>
      <c r="CV698" s="3"/>
      <c r="CW698" s="3"/>
      <c r="CX698" s="3"/>
      <c r="CY698" s="3"/>
      <c r="CZ698" s="3"/>
    </row>
    <row r="699" spans="16:104" x14ac:dyDescent="0.25">
      <c r="P699" s="33"/>
      <c r="Q699" s="3"/>
      <c r="R699" s="3"/>
      <c r="S699" s="3"/>
      <c r="T699" s="3"/>
      <c r="U699" s="3"/>
      <c r="V699" s="33"/>
      <c r="W699" s="33"/>
      <c r="X699" s="33"/>
      <c r="Y699" s="3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  <c r="CL699" s="3"/>
      <c r="CM699" s="3"/>
      <c r="CN699" s="3"/>
      <c r="CO699" s="3"/>
      <c r="CP699" s="3"/>
      <c r="CQ699" s="3"/>
      <c r="CR699" s="3"/>
      <c r="CS699" s="3"/>
      <c r="CT699" s="3"/>
      <c r="CU699" s="3"/>
      <c r="CV699" s="3"/>
      <c r="CW699" s="3"/>
      <c r="CX699" s="3"/>
      <c r="CY699" s="3"/>
      <c r="CZ699" s="3"/>
    </row>
    <row r="700" spans="16:104" x14ac:dyDescent="0.25">
      <c r="P700" s="33"/>
      <c r="Q700" s="3"/>
      <c r="R700" s="3"/>
      <c r="S700" s="3"/>
      <c r="T700" s="3"/>
      <c r="U700" s="3"/>
      <c r="V700" s="33"/>
      <c r="W700" s="33"/>
      <c r="X700" s="33"/>
      <c r="Y700" s="3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/>
      <c r="CN700" s="3"/>
      <c r="CO700" s="3"/>
      <c r="CP700" s="3"/>
      <c r="CQ700" s="3"/>
      <c r="CR700" s="3"/>
      <c r="CS700" s="3"/>
      <c r="CT700" s="3"/>
      <c r="CU700" s="3"/>
      <c r="CV700" s="3"/>
      <c r="CW700" s="3"/>
      <c r="CX700" s="3"/>
      <c r="CY700" s="3"/>
      <c r="CZ700" s="3"/>
    </row>
    <row r="701" spans="16:104" x14ac:dyDescent="0.25">
      <c r="P701" s="33"/>
      <c r="Q701" s="3"/>
      <c r="R701" s="3"/>
      <c r="S701" s="3"/>
      <c r="T701" s="3"/>
      <c r="U701" s="3"/>
      <c r="V701" s="33"/>
      <c r="W701" s="33"/>
      <c r="X701" s="33"/>
      <c r="Y701" s="3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  <c r="CK701" s="3"/>
      <c r="CL701" s="3"/>
      <c r="CM701" s="3"/>
      <c r="CN701" s="3"/>
      <c r="CO701" s="3"/>
      <c r="CP701" s="3"/>
      <c r="CQ701" s="3"/>
      <c r="CR701" s="3"/>
      <c r="CS701" s="3"/>
      <c r="CT701" s="3"/>
      <c r="CU701" s="3"/>
      <c r="CV701" s="3"/>
      <c r="CW701" s="3"/>
      <c r="CX701" s="3"/>
      <c r="CY701" s="3"/>
      <c r="CZ701" s="3"/>
    </row>
    <row r="702" spans="16:104" x14ac:dyDescent="0.25">
      <c r="P702" s="33"/>
      <c r="Q702" s="3"/>
      <c r="R702" s="3"/>
      <c r="S702" s="3"/>
      <c r="T702" s="3"/>
      <c r="U702" s="3"/>
      <c r="V702" s="33"/>
      <c r="W702" s="33"/>
      <c r="X702" s="33"/>
      <c r="Y702" s="3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  <c r="CL702" s="3"/>
      <c r="CM702" s="3"/>
      <c r="CN702" s="3"/>
      <c r="CO702" s="3"/>
      <c r="CP702" s="3"/>
      <c r="CQ702" s="3"/>
      <c r="CR702" s="3"/>
      <c r="CS702" s="3"/>
      <c r="CT702" s="3"/>
      <c r="CU702" s="3"/>
      <c r="CV702" s="3"/>
      <c r="CW702" s="3"/>
      <c r="CX702" s="3"/>
      <c r="CY702" s="3"/>
      <c r="CZ702" s="3"/>
    </row>
    <row r="703" spans="16:104" x14ac:dyDescent="0.25">
      <c r="P703" s="33"/>
      <c r="Q703" s="3"/>
      <c r="R703" s="3"/>
      <c r="S703" s="3"/>
      <c r="T703" s="3"/>
      <c r="U703" s="3"/>
      <c r="V703" s="33"/>
      <c r="W703" s="33"/>
      <c r="X703" s="33"/>
      <c r="Y703" s="3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  <c r="CL703" s="3"/>
      <c r="CM703" s="3"/>
      <c r="CN703" s="3"/>
      <c r="CO703" s="3"/>
      <c r="CP703" s="3"/>
      <c r="CQ703" s="3"/>
      <c r="CR703" s="3"/>
      <c r="CS703" s="3"/>
      <c r="CT703" s="3"/>
      <c r="CU703" s="3"/>
      <c r="CV703" s="3"/>
      <c r="CW703" s="3"/>
      <c r="CX703" s="3"/>
      <c r="CY703" s="3"/>
      <c r="CZ703" s="3"/>
    </row>
    <row r="704" spans="16:104" x14ac:dyDescent="0.25">
      <c r="P704" s="33"/>
      <c r="Q704" s="3"/>
      <c r="R704" s="3"/>
      <c r="S704" s="3"/>
      <c r="T704" s="3"/>
      <c r="U704" s="3"/>
      <c r="V704" s="33"/>
      <c r="W704" s="33"/>
      <c r="X704" s="33"/>
      <c r="Y704" s="3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  <c r="CL704" s="3"/>
      <c r="CM704" s="3"/>
      <c r="CN704" s="3"/>
      <c r="CO704" s="3"/>
      <c r="CP704" s="3"/>
      <c r="CQ704" s="3"/>
      <c r="CR704" s="3"/>
      <c r="CS704" s="3"/>
      <c r="CT704" s="3"/>
      <c r="CU704" s="3"/>
      <c r="CV704" s="3"/>
      <c r="CW704" s="3"/>
      <c r="CX704" s="3"/>
      <c r="CY704" s="3"/>
      <c r="CZ704" s="3"/>
    </row>
    <row r="705" spans="16:104" x14ac:dyDescent="0.25">
      <c r="P705" s="33"/>
      <c r="Q705" s="3"/>
      <c r="R705" s="3"/>
      <c r="S705" s="3"/>
      <c r="T705" s="3"/>
      <c r="U705" s="3"/>
      <c r="V705" s="33"/>
      <c r="W705" s="33"/>
      <c r="X705" s="33"/>
      <c r="Y705" s="3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3"/>
      <c r="CO705" s="3"/>
      <c r="CP705" s="3"/>
      <c r="CQ705" s="3"/>
      <c r="CR705" s="3"/>
      <c r="CS705" s="3"/>
      <c r="CT705" s="3"/>
      <c r="CU705" s="3"/>
      <c r="CV705" s="3"/>
      <c r="CW705" s="3"/>
      <c r="CX705" s="3"/>
      <c r="CY705" s="3"/>
      <c r="CZ705" s="3"/>
    </row>
    <row r="706" spans="16:104" x14ac:dyDescent="0.25">
      <c r="P706" s="33"/>
      <c r="Q706" s="3"/>
      <c r="R706" s="3"/>
      <c r="S706" s="3"/>
      <c r="T706" s="3"/>
      <c r="U706" s="3"/>
      <c r="V706" s="33"/>
      <c r="W706" s="33"/>
      <c r="X706" s="33"/>
      <c r="Y706" s="3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  <c r="CL706" s="3"/>
      <c r="CM706" s="3"/>
      <c r="CN706" s="3"/>
      <c r="CO706" s="3"/>
      <c r="CP706" s="3"/>
      <c r="CQ706" s="3"/>
      <c r="CR706" s="3"/>
      <c r="CS706" s="3"/>
      <c r="CT706" s="3"/>
      <c r="CU706" s="3"/>
      <c r="CV706" s="3"/>
      <c r="CW706" s="3"/>
      <c r="CX706" s="3"/>
      <c r="CY706" s="3"/>
      <c r="CZ706" s="3"/>
    </row>
    <row r="707" spans="16:104" x14ac:dyDescent="0.25">
      <c r="P707" s="33"/>
      <c r="Q707" s="3"/>
      <c r="R707" s="3"/>
      <c r="S707" s="3"/>
      <c r="T707" s="3"/>
      <c r="U707" s="3"/>
      <c r="V707" s="33"/>
      <c r="W707" s="33"/>
      <c r="X707" s="33"/>
      <c r="Y707" s="3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  <c r="CL707" s="3"/>
      <c r="CM707" s="3"/>
      <c r="CN707" s="3"/>
      <c r="CO707" s="3"/>
      <c r="CP707" s="3"/>
      <c r="CQ707" s="3"/>
      <c r="CR707" s="3"/>
      <c r="CS707" s="3"/>
      <c r="CT707" s="3"/>
      <c r="CU707" s="3"/>
      <c r="CV707" s="3"/>
      <c r="CW707" s="3"/>
      <c r="CX707" s="3"/>
      <c r="CY707" s="3"/>
      <c r="CZ707" s="3"/>
    </row>
    <row r="708" spans="16:104" x14ac:dyDescent="0.25">
      <c r="P708" s="33"/>
      <c r="Q708" s="3"/>
      <c r="R708" s="3"/>
      <c r="S708" s="3"/>
      <c r="T708" s="3"/>
      <c r="U708" s="3"/>
      <c r="V708" s="33"/>
      <c r="W708" s="33"/>
      <c r="X708" s="33"/>
      <c r="Y708" s="3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  <c r="CL708" s="3"/>
      <c r="CM708" s="3"/>
      <c r="CN708" s="3"/>
      <c r="CO708" s="3"/>
      <c r="CP708" s="3"/>
      <c r="CQ708" s="3"/>
      <c r="CR708" s="3"/>
      <c r="CS708" s="3"/>
      <c r="CT708" s="3"/>
      <c r="CU708" s="3"/>
      <c r="CV708" s="3"/>
      <c r="CW708" s="3"/>
      <c r="CX708" s="3"/>
      <c r="CY708" s="3"/>
      <c r="CZ708" s="3"/>
    </row>
    <row r="709" spans="16:104" x14ac:dyDescent="0.25">
      <c r="P709" s="33"/>
      <c r="Q709" s="3"/>
      <c r="R709" s="3"/>
      <c r="S709" s="3"/>
      <c r="T709" s="3"/>
      <c r="U709" s="3"/>
      <c r="V709" s="33"/>
      <c r="W709" s="33"/>
      <c r="X709" s="33"/>
      <c r="Y709" s="3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  <c r="CL709" s="3"/>
      <c r="CM709" s="3"/>
      <c r="CN709" s="3"/>
      <c r="CO709" s="3"/>
      <c r="CP709" s="3"/>
      <c r="CQ709" s="3"/>
      <c r="CR709" s="3"/>
      <c r="CS709" s="3"/>
      <c r="CT709" s="3"/>
      <c r="CU709" s="3"/>
      <c r="CV709" s="3"/>
      <c r="CW709" s="3"/>
      <c r="CX709" s="3"/>
      <c r="CY709" s="3"/>
      <c r="CZ709" s="3"/>
    </row>
    <row r="710" spans="16:104" x14ac:dyDescent="0.25">
      <c r="P710" s="33"/>
      <c r="Q710" s="3"/>
      <c r="R710" s="3"/>
      <c r="S710" s="3"/>
      <c r="T710" s="3"/>
      <c r="U710" s="3"/>
      <c r="V710" s="33"/>
      <c r="W710" s="33"/>
      <c r="X710" s="33"/>
      <c r="Y710" s="3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  <c r="CL710" s="3"/>
      <c r="CM710" s="3"/>
      <c r="CN710" s="3"/>
      <c r="CO710" s="3"/>
      <c r="CP710" s="3"/>
      <c r="CQ710" s="3"/>
      <c r="CR710" s="3"/>
      <c r="CS710" s="3"/>
      <c r="CT710" s="3"/>
      <c r="CU710" s="3"/>
      <c r="CV710" s="3"/>
      <c r="CW710" s="3"/>
      <c r="CX710" s="3"/>
      <c r="CY710" s="3"/>
      <c r="CZ710" s="3"/>
    </row>
    <row r="711" spans="16:104" x14ac:dyDescent="0.25">
      <c r="P711" s="33"/>
      <c r="Q711" s="3"/>
      <c r="R711" s="3"/>
      <c r="S711" s="3"/>
      <c r="T711" s="3"/>
      <c r="U711" s="3"/>
      <c r="V711" s="33"/>
      <c r="W711" s="33"/>
      <c r="X711" s="33"/>
      <c r="Y711" s="3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  <c r="CL711" s="3"/>
      <c r="CM711" s="3"/>
      <c r="CN711" s="3"/>
      <c r="CO711" s="3"/>
      <c r="CP711" s="3"/>
      <c r="CQ711" s="3"/>
      <c r="CR711" s="3"/>
      <c r="CS711" s="3"/>
      <c r="CT711" s="3"/>
      <c r="CU711" s="3"/>
      <c r="CV711" s="3"/>
      <c r="CW711" s="3"/>
      <c r="CX711" s="3"/>
      <c r="CY711" s="3"/>
      <c r="CZ711" s="3"/>
    </row>
    <row r="712" spans="16:104" x14ac:dyDescent="0.25">
      <c r="P712" s="33"/>
      <c r="Q712" s="3"/>
      <c r="R712" s="3"/>
      <c r="S712" s="3"/>
      <c r="T712" s="3"/>
      <c r="U712" s="3"/>
      <c r="V712" s="33"/>
      <c r="W712" s="33"/>
      <c r="X712" s="33"/>
      <c r="Y712" s="3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  <c r="CL712" s="3"/>
      <c r="CM712" s="3"/>
      <c r="CN712" s="3"/>
      <c r="CO712" s="3"/>
      <c r="CP712" s="3"/>
      <c r="CQ712" s="3"/>
      <c r="CR712" s="3"/>
      <c r="CS712" s="3"/>
      <c r="CT712" s="3"/>
      <c r="CU712" s="3"/>
      <c r="CV712" s="3"/>
      <c r="CW712" s="3"/>
      <c r="CX712" s="3"/>
      <c r="CY712" s="3"/>
      <c r="CZ712" s="3"/>
    </row>
    <row r="713" spans="16:104" x14ac:dyDescent="0.25">
      <c r="P713" s="33"/>
      <c r="Q713" s="3"/>
      <c r="R713" s="3"/>
      <c r="S713" s="3"/>
      <c r="T713" s="3"/>
      <c r="U713" s="3"/>
      <c r="V713" s="33"/>
      <c r="W713" s="33"/>
      <c r="X713" s="33"/>
      <c r="Y713" s="3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  <c r="CL713" s="3"/>
      <c r="CM713" s="3"/>
      <c r="CN713" s="3"/>
      <c r="CO713" s="3"/>
      <c r="CP713" s="3"/>
      <c r="CQ713" s="3"/>
      <c r="CR713" s="3"/>
      <c r="CS713" s="3"/>
      <c r="CT713" s="3"/>
      <c r="CU713" s="3"/>
      <c r="CV713" s="3"/>
      <c r="CW713" s="3"/>
      <c r="CX713" s="3"/>
      <c r="CY713" s="3"/>
      <c r="CZ713" s="3"/>
    </row>
    <row r="714" spans="16:104" x14ac:dyDescent="0.25">
      <c r="P714" s="33"/>
      <c r="Q714" s="3"/>
      <c r="R714" s="3"/>
      <c r="S714" s="3"/>
      <c r="T714" s="3"/>
      <c r="U714" s="3"/>
      <c r="V714" s="33"/>
      <c r="W714" s="33"/>
      <c r="X714" s="33"/>
      <c r="Y714" s="3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  <c r="CL714" s="3"/>
      <c r="CM714" s="3"/>
      <c r="CN714" s="3"/>
      <c r="CO714" s="3"/>
      <c r="CP714" s="3"/>
      <c r="CQ714" s="3"/>
      <c r="CR714" s="3"/>
      <c r="CS714" s="3"/>
      <c r="CT714" s="3"/>
      <c r="CU714" s="3"/>
      <c r="CV714" s="3"/>
      <c r="CW714" s="3"/>
      <c r="CX714" s="3"/>
      <c r="CY714" s="3"/>
      <c r="CZ714" s="3"/>
    </row>
    <row r="715" spans="16:104" x14ac:dyDescent="0.25">
      <c r="P715" s="33"/>
      <c r="Q715" s="3"/>
      <c r="R715" s="3"/>
      <c r="S715" s="3"/>
      <c r="T715" s="3"/>
      <c r="U715" s="3"/>
      <c r="V715" s="33"/>
      <c r="W715" s="33"/>
      <c r="X715" s="33"/>
      <c r="Y715" s="3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  <c r="CL715" s="3"/>
      <c r="CM715" s="3"/>
      <c r="CN715" s="3"/>
      <c r="CO715" s="3"/>
      <c r="CP715" s="3"/>
      <c r="CQ715" s="3"/>
      <c r="CR715" s="3"/>
      <c r="CS715" s="3"/>
      <c r="CT715" s="3"/>
      <c r="CU715" s="3"/>
      <c r="CV715" s="3"/>
      <c r="CW715" s="3"/>
      <c r="CX715" s="3"/>
      <c r="CY715" s="3"/>
      <c r="CZ715" s="3"/>
    </row>
    <row r="716" spans="16:104" x14ac:dyDescent="0.25">
      <c r="P716" s="33"/>
      <c r="Q716" s="3"/>
      <c r="R716" s="3"/>
      <c r="S716" s="3"/>
      <c r="T716" s="3"/>
      <c r="U716" s="3"/>
      <c r="V716" s="33"/>
      <c r="W716" s="33"/>
      <c r="X716" s="33"/>
      <c r="Y716" s="3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  <c r="CL716" s="3"/>
      <c r="CM716" s="3"/>
      <c r="CN716" s="3"/>
      <c r="CO716" s="3"/>
      <c r="CP716" s="3"/>
      <c r="CQ716" s="3"/>
      <c r="CR716" s="3"/>
      <c r="CS716" s="3"/>
      <c r="CT716" s="3"/>
      <c r="CU716" s="3"/>
      <c r="CV716" s="3"/>
      <c r="CW716" s="3"/>
      <c r="CX716" s="3"/>
      <c r="CY716" s="3"/>
      <c r="CZ716" s="3"/>
    </row>
    <row r="717" spans="16:104" x14ac:dyDescent="0.25">
      <c r="P717" s="33"/>
      <c r="Q717" s="3"/>
      <c r="R717" s="3"/>
      <c r="S717" s="3"/>
      <c r="T717" s="3"/>
      <c r="U717" s="3"/>
      <c r="V717" s="33"/>
      <c r="W717" s="33"/>
      <c r="X717" s="33"/>
      <c r="Y717" s="3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  <c r="CL717" s="3"/>
      <c r="CM717" s="3"/>
      <c r="CN717" s="3"/>
      <c r="CO717" s="3"/>
      <c r="CP717" s="3"/>
      <c r="CQ717" s="3"/>
      <c r="CR717" s="3"/>
      <c r="CS717" s="3"/>
      <c r="CT717" s="3"/>
      <c r="CU717" s="3"/>
      <c r="CV717" s="3"/>
      <c r="CW717" s="3"/>
      <c r="CX717" s="3"/>
      <c r="CY717" s="3"/>
      <c r="CZ717" s="3"/>
    </row>
    <row r="718" spans="16:104" x14ac:dyDescent="0.25">
      <c r="P718" s="33"/>
      <c r="Q718" s="3"/>
      <c r="R718" s="3"/>
      <c r="S718" s="3"/>
      <c r="T718" s="3"/>
      <c r="U718" s="3"/>
      <c r="V718" s="33"/>
      <c r="W718" s="33"/>
      <c r="X718" s="33"/>
      <c r="Y718" s="3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  <c r="CL718" s="3"/>
      <c r="CM718" s="3"/>
      <c r="CN718" s="3"/>
      <c r="CO718" s="3"/>
      <c r="CP718" s="3"/>
      <c r="CQ718" s="3"/>
      <c r="CR718" s="3"/>
      <c r="CS718" s="3"/>
      <c r="CT718" s="3"/>
      <c r="CU718" s="3"/>
      <c r="CV718" s="3"/>
      <c r="CW718" s="3"/>
      <c r="CX718" s="3"/>
      <c r="CY718" s="3"/>
      <c r="CZ718" s="3"/>
    </row>
    <row r="719" spans="16:104" x14ac:dyDescent="0.25">
      <c r="P719" s="33"/>
      <c r="Q719" s="3"/>
      <c r="R719" s="3"/>
      <c r="S719" s="3"/>
      <c r="T719" s="3"/>
      <c r="U719" s="3"/>
      <c r="V719" s="33"/>
      <c r="W719" s="33"/>
      <c r="X719" s="33"/>
      <c r="Y719" s="3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  <c r="CL719" s="3"/>
      <c r="CM719" s="3"/>
      <c r="CN719" s="3"/>
      <c r="CO719" s="3"/>
      <c r="CP719" s="3"/>
      <c r="CQ719" s="3"/>
      <c r="CR719" s="3"/>
      <c r="CS719" s="3"/>
      <c r="CT719" s="3"/>
      <c r="CU719" s="3"/>
      <c r="CV719" s="3"/>
      <c r="CW719" s="3"/>
      <c r="CX719" s="3"/>
      <c r="CY719" s="3"/>
      <c r="CZ719" s="3"/>
    </row>
    <row r="720" spans="16:104" x14ac:dyDescent="0.25">
      <c r="P720" s="33"/>
      <c r="Q720" s="3"/>
      <c r="R720" s="3"/>
      <c r="S720" s="3"/>
      <c r="T720" s="3"/>
      <c r="U720" s="3"/>
      <c r="V720" s="33"/>
      <c r="W720" s="33"/>
      <c r="X720" s="33"/>
      <c r="Y720" s="3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  <c r="CL720" s="3"/>
      <c r="CM720" s="3"/>
      <c r="CN720" s="3"/>
      <c r="CO720" s="3"/>
      <c r="CP720" s="3"/>
      <c r="CQ720" s="3"/>
      <c r="CR720" s="3"/>
      <c r="CS720" s="3"/>
      <c r="CT720" s="3"/>
      <c r="CU720" s="3"/>
      <c r="CV720" s="3"/>
      <c r="CW720" s="3"/>
      <c r="CX720" s="3"/>
      <c r="CY720" s="3"/>
      <c r="CZ720" s="3"/>
    </row>
    <row r="721" spans="16:104" x14ac:dyDescent="0.25">
      <c r="P721" s="33"/>
      <c r="Q721" s="3"/>
      <c r="R721" s="3"/>
      <c r="S721" s="3"/>
      <c r="T721" s="3"/>
      <c r="U721" s="3"/>
      <c r="V721" s="33"/>
      <c r="W721" s="33"/>
      <c r="X721" s="33"/>
      <c r="Y721" s="3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  <c r="CL721" s="3"/>
      <c r="CM721" s="3"/>
      <c r="CN721" s="3"/>
      <c r="CO721" s="3"/>
      <c r="CP721" s="3"/>
      <c r="CQ721" s="3"/>
      <c r="CR721" s="3"/>
      <c r="CS721" s="3"/>
      <c r="CT721" s="3"/>
      <c r="CU721" s="3"/>
      <c r="CV721" s="3"/>
      <c r="CW721" s="3"/>
      <c r="CX721" s="3"/>
      <c r="CY721" s="3"/>
      <c r="CZ721" s="3"/>
    </row>
    <row r="722" spans="16:104" x14ac:dyDescent="0.25">
      <c r="P722" s="33"/>
      <c r="Q722" s="3"/>
      <c r="R722" s="3"/>
      <c r="S722" s="3"/>
      <c r="T722" s="3"/>
      <c r="U722" s="3"/>
      <c r="V722" s="33"/>
      <c r="W722" s="33"/>
      <c r="X722" s="33"/>
      <c r="Y722" s="3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  <c r="CK722" s="3"/>
      <c r="CL722" s="3"/>
      <c r="CM722" s="3"/>
      <c r="CN722" s="3"/>
      <c r="CO722" s="3"/>
      <c r="CP722" s="3"/>
      <c r="CQ722" s="3"/>
      <c r="CR722" s="3"/>
      <c r="CS722" s="3"/>
      <c r="CT722" s="3"/>
      <c r="CU722" s="3"/>
      <c r="CV722" s="3"/>
      <c r="CW722" s="3"/>
      <c r="CX722" s="3"/>
      <c r="CY722" s="3"/>
      <c r="CZ722" s="3"/>
    </row>
    <row r="723" spans="16:104" x14ac:dyDescent="0.25">
      <c r="P723" s="33"/>
      <c r="Q723" s="3"/>
      <c r="R723" s="3"/>
      <c r="S723" s="3"/>
      <c r="T723" s="3"/>
      <c r="U723" s="3"/>
      <c r="V723" s="33"/>
      <c r="W723" s="33"/>
      <c r="X723" s="33"/>
      <c r="Y723" s="3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  <c r="CL723" s="3"/>
      <c r="CM723" s="3"/>
      <c r="CN723" s="3"/>
      <c r="CO723" s="3"/>
      <c r="CP723" s="3"/>
      <c r="CQ723" s="3"/>
      <c r="CR723" s="3"/>
      <c r="CS723" s="3"/>
      <c r="CT723" s="3"/>
      <c r="CU723" s="3"/>
      <c r="CV723" s="3"/>
      <c r="CW723" s="3"/>
      <c r="CX723" s="3"/>
      <c r="CY723" s="3"/>
      <c r="CZ723" s="3"/>
    </row>
    <row r="724" spans="16:104" x14ac:dyDescent="0.25">
      <c r="P724" s="33"/>
      <c r="Q724" s="3"/>
      <c r="R724" s="3"/>
      <c r="S724" s="3"/>
      <c r="T724" s="3"/>
      <c r="U724" s="3"/>
      <c r="V724" s="33"/>
      <c r="W724" s="33"/>
      <c r="X724" s="33"/>
      <c r="Y724" s="3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  <c r="CK724" s="3"/>
      <c r="CL724" s="3"/>
      <c r="CM724" s="3"/>
      <c r="CN724" s="3"/>
      <c r="CO724" s="3"/>
      <c r="CP724" s="3"/>
      <c r="CQ724" s="3"/>
      <c r="CR724" s="3"/>
      <c r="CS724" s="3"/>
      <c r="CT724" s="3"/>
      <c r="CU724" s="3"/>
      <c r="CV724" s="3"/>
      <c r="CW724" s="3"/>
      <c r="CX724" s="3"/>
      <c r="CY724" s="3"/>
      <c r="CZ724" s="3"/>
    </row>
    <row r="725" spans="16:104" x14ac:dyDescent="0.25">
      <c r="P725" s="33"/>
      <c r="Q725" s="3"/>
      <c r="R725" s="3"/>
      <c r="S725" s="3"/>
      <c r="T725" s="3"/>
      <c r="U725" s="3"/>
      <c r="V725" s="33"/>
      <c r="W725" s="33"/>
      <c r="X725" s="33"/>
      <c r="Y725" s="3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  <c r="CL725" s="3"/>
      <c r="CM725" s="3"/>
      <c r="CN725" s="3"/>
      <c r="CO725" s="3"/>
      <c r="CP725" s="3"/>
      <c r="CQ725" s="3"/>
      <c r="CR725" s="3"/>
      <c r="CS725" s="3"/>
      <c r="CT725" s="3"/>
      <c r="CU725" s="3"/>
      <c r="CV725" s="3"/>
      <c r="CW725" s="3"/>
      <c r="CX725" s="3"/>
      <c r="CY725" s="3"/>
      <c r="CZ725" s="3"/>
    </row>
    <row r="726" spans="16:104" x14ac:dyDescent="0.25">
      <c r="P726" s="33"/>
      <c r="Q726" s="3"/>
      <c r="R726" s="3"/>
      <c r="S726" s="3"/>
      <c r="T726" s="3"/>
      <c r="U726" s="3"/>
      <c r="V726" s="33"/>
      <c r="W726" s="33"/>
      <c r="X726" s="33"/>
      <c r="Y726" s="3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  <c r="CK726" s="3"/>
      <c r="CL726" s="3"/>
      <c r="CM726" s="3"/>
      <c r="CN726" s="3"/>
      <c r="CO726" s="3"/>
      <c r="CP726" s="3"/>
      <c r="CQ726" s="3"/>
      <c r="CR726" s="3"/>
      <c r="CS726" s="3"/>
      <c r="CT726" s="3"/>
      <c r="CU726" s="3"/>
      <c r="CV726" s="3"/>
      <c r="CW726" s="3"/>
      <c r="CX726" s="3"/>
      <c r="CY726" s="3"/>
      <c r="CZ726" s="3"/>
    </row>
    <row r="727" spans="16:104" x14ac:dyDescent="0.25">
      <c r="P727" s="33"/>
      <c r="Q727" s="3"/>
      <c r="R727" s="3"/>
      <c r="S727" s="3"/>
      <c r="T727" s="3"/>
      <c r="U727" s="3"/>
      <c r="V727" s="33"/>
      <c r="W727" s="33"/>
      <c r="X727" s="33"/>
      <c r="Y727" s="3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  <c r="CL727" s="3"/>
      <c r="CM727" s="3"/>
      <c r="CN727" s="3"/>
      <c r="CO727" s="3"/>
      <c r="CP727" s="3"/>
      <c r="CQ727" s="3"/>
      <c r="CR727" s="3"/>
      <c r="CS727" s="3"/>
      <c r="CT727" s="3"/>
      <c r="CU727" s="3"/>
      <c r="CV727" s="3"/>
      <c r="CW727" s="3"/>
      <c r="CX727" s="3"/>
      <c r="CY727" s="3"/>
      <c r="CZ727" s="3"/>
    </row>
    <row r="728" spans="16:104" x14ac:dyDescent="0.25">
      <c r="P728" s="33"/>
      <c r="Q728" s="3"/>
      <c r="R728" s="3"/>
      <c r="S728" s="3"/>
      <c r="T728" s="3"/>
      <c r="U728" s="3"/>
      <c r="V728" s="33"/>
      <c r="W728" s="33"/>
      <c r="X728" s="33"/>
      <c r="Y728" s="3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  <c r="CL728" s="3"/>
      <c r="CM728" s="3"/>
      <c r="CN728" s="3"/>
      <c r="CO728" s="3"/>
      <c r="CP728" s="3"/>
      <c r="CQ728" s="3"/>
      <c r="CR728" s="3"/>
      <c r="CS728" s="3"/>
      <c r="CT728" s="3"/>
      <c r="CU728" s="3"/>
      <c r="CV728" s="3"/>
      <c r="CW728" s="3"/>
      <c r="CX728" s="3"/>
      <c r="CY728" s="3"/>
      <c r="CZ728" s="3"/>
    </row>
    <row r="729" spans="16:104" x14ac:dyDescent="0.25">
      <c r="P729" s="33"/>
      <c r="Q729" s="3"/>
      <c r="R729" s="3"/>
      <c r="S729" s="3"/>
      <c r="T729" s="3"/>
      <c r="U729" s="3"/>
      <c r="V729" s="33"/>
      <c r="W729" s="33"/>
      <c r="X729" s="33"/>
      <c r="Y729" s="3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  <c r="CL729" s="3"/>
      <c r="CM729" s="3"/>
      <c r="CN729" s="3"/>
      <c r="CO729" s="3"/>
      <c r="CP729" s="3"/>
      <c r="CQ729" s="3"/>
      <c r="CR729" s="3"/>
      <c r="CS729" s="3"/>
      <c r="CT729" s="3"/>
      <c r="CU729" s="3"/>
      <c r="CV729" s="3"/>
      <c r="CW729" s="3"/>
      <c r="CX729" s="3"/>
      <c r="CY729" s="3"/>
      <c r="CZ729" s="3"/>
    </row>
    <row r="730" spans="16:104" x14ac:dyDescent="0.25">
      <c r="P730" s="33"/>
      <c r="Q730" s="3"/>
      <c r="R730" s="3"/>
      <c r="S730" s="3"/>
      <c r="T730" s="3"/>
      <c r="U730" s="3"/>
      <c r="V730" s="33"/>
      <c r="W730" s="33"/>
      <c r="X730" s="33"/>
      <c r="Y730" s="3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  <c r="CL730" s="3"/>
      <c r="CM730" s="3"/>
      <c r="CN730" s="3"/>
      <c r="CO730" s="3"/>
      <c r="CP730" s="3"/>
      <c r="CQ730" s="3"/>
      <c r="CR730" s="3"/>
      <c r="CS730" s="3"/>
      <c r="CT730" s="3"/>
      <c r="CU730" s="3"/>
      <c r="CV730" s="3"/>
      <c r="CW730" s="3"/>
      <c r="CX730" s="3"/>
      <c r="CY730" s="3"/>
      <c r="CZ730" s="3"/>
    </row>
    <row r="731" spans="16:104" x14ac:dyDescent="0.25">
      <c r="P731" s="33"/>
      <c r="Q731" s="3"/>
      <c r="R731" s="3"/>
      <c r="S731" s="3"/>
      <c r="T731" s="3"/>
      <c r="U731" s="3"/>
      <c r="V731" s="33"/>
      <c r="W731" s="33"/>
      <c r="X731" s="33"/>
      <c r="Y731" s="3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  <c r="CL731" s="3"/>
      <c r="CM731" s="3"/>
      <c r="CN731" s="3"/>
      <c r="CO731" s="3"/>
      <c r="CP731" s="3"/>
      <c r="CQ731" s="3"/>
      <c r="CR731" s="3"/>
      <c r="CS731" s="3"/>
      <c r="CT731" s="3"/>
      <c r="CU731" s="3"/>
      <c r="CV731" s="3"/>
      <c r="CW731" s="3"/>
      <c r="CX731" s="3"/>
      <c r="CY731" s="3"/>
      <c r="CZ731" s="3"/>
    </row>
    <row r="732" spans="16:104" x14ac:dyDescent="0.25">
      <c r="P732" s="33"/>
      <c r="Q732" s="3"/>
      <c r="R732" s="3"/>
      <c r="S732" s="3"/>
      <c r="T732" s="3"/>
      <c r="U732" s="3"/>
      <c r="V732" s="33"/>
      <c r="W732" s="33"/>
      <c r="X732" s="33"/>
      <c r="Y732" s="3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  <c r="CL732" s="3"/>
      <c r="CM732" s="3"/>
      <c r="CN732" s="3"/>
      <c r="CO732" s="3"/>
      <c r="CP732" s="3"/>
      <c r="CQ732" s="3"/>
      <c r="CR732" s="3"/>
      <c r="CS732" s="3"/>
      <c r="CT732" s="3"/>
      <c r="CU732" s="3"/>
      <c r="CV732" s="3"/>
      <c r="CW732" s="3"/>
      <c r="CX732" s="3"/>
      <c r="CY732" s="3"/>
      <c r="CZ732" s="3"/>
    </row>
    <row r="733" spans="16:104" x14ac:dyDescent="0.25">
      <c r="P733" s="33"/>
      <c r="Q733" s="3"/>
      <c r="R733" s="3"/>
      <c r="S733" s="3"/>
      <c r="T733" s="3"/>
      <c r="U733" s="3"/>
      <c r="V733" s="33"/>
      <c r="W733" s="33"/>
      <c r="X733" s="33"/>
      <c r="Y733" s="3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  <c r="CL733" s="3"/>
      <c r="CM733" s="3"/>
      <c r="CN733" s="3"/>
      <c r="CO733" s="3"/>
      <c r="CP733" s="3"/>
      <c r="CQ733" s="3"/>
      <c r="CR733" s="3"/>
      <c r="CS733" s="3"/>
      <c r="CT733" s="3"/>
      <c r="CU733" s="3"/>
      <c r="CV733" s="3"/>
      <c r="CW733" s="3"/>
      <c r="CX733" s="3"/>
      <c r="CY733" s="3"/>
      <c r="CZ733" s="3"/>
    </row>
    <row r="734" spans="16:104" x14ac:dyDescent="0.25">
      <c r="P734" s="33"/>
      <c r="Q734" s="3"/>
      <c r="R734" s="3"/>
      <c r="S734" s="3"/>
      <c r="T734" s="3"/>
      <c r="U734" s="3"/>
      <c r="V734" s="33"/>
      <c r="W734" s="33"/>
      <c r="X734" s="33"/>
      <c r="Y734" s="3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  <c r="CL734" s="3"/>
      <c r="CM734" s="3"/>
      <c r="CN734" s="3"/>
      <c r="CO734" s="3"/>
      <c r="CP734" s="3"/>
      <c r="CQ734" s="3"/>
      <c r="CR734" s="3"/>
      <c r="CS734" s="3"/>
      <c r="CT734" s="3"/>
      <c r="CU734" s="3"/>
      <c r="CV734" s="3"/>
      <c r="CW734" s="3"/>
      <c r="CX734" s="3"/>
      <c r="CY734" s="3"/>
      <c r="CZ734" s="3"/>
    </row>
    <row r="735" spans="16:104" x14ac:dyDescent="0.25">
      <c r="P735" s="33"/>
      <c r="Q735" s="3"/>
      <c r="R735" s="3"/>
      <c r="S735" s="3"/>
      <c r="T735" s="3"/>
      <c r="U735" s="3"/>
      <c r="V735" s="33"/>
      <c r="W735" s="33"/>
      <c r="X735" s="33"/>
      <c r="Y735" s="3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  <c r="CL735" s="3"/>
      <c r="CM735" s="3"/>
      <c r="CN735" s="3"/>
      <c r="CO735" s="3"/>
      <c r="CP735" s="3"/>
      <c r="CQ735" s="3"/>
      <c r="CR735" s="3"/>
      <c r="CS735" s="3"/>
      <c r="CT735" s="3"/>
      <c r="CU735" s="3"/>
      <c r="CV735" s="3"/>
      <c r="CW735" s="3"/>
      <c r="CX735" s="3"/>
      <c r="CY735" s="3"/>
      <c r="CZ735" s="3"/>
    </row>
    <row r="736" spans="16:104" x14ac:dyDescent="0.25">
      <c r="P736" s="33"/>
      <c r="Q736" s="3"/>
      <c r="R736" s="3"/>
      <c r="S736" s="3"/>
      <c r="T736" s="3"/>
      <c r="U736" s="3"/>
      <c r="V736" s="33"/>
      <c r="W736" s="33"/>
      <c r="X736" s="33"/>
      <c r="Y736" s="3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3"/>
      <c r="CO736" s="3"/>
      <c r="CP736" s="3"/>
      <c r="CQ736" s="3"/>
      <c r="CR736" s="3"/>
      <c r="CS736" s="3"/>
      <c r="CT736" s="3"/>
      <c r="CU736" s="3"/>
      <c r="CV736" s="3"/>
      <c r="CW736" s="3"/>
      <c r="CX736" s="3"/>
      <c r="CY736" s="3"/>
      <c r="CZ736" s="3"/>
    </row>
    <row r="737" spans="16:104" x14ac:dyDescent="0.25">
      <c r="P737" s="33"/>
      <c r="Q737" s="3"/>
      <c r="R737" s="3"/>
      <c r="S737" s="3"/>
      <c r="T737" s="3"/>
      <c r="U737" s="3"/>
      <c r="V737" s="33"/>
      <c r="W737" s="33"/>
      <c r="X737" s="33"/>
      <c r="Y737" s="3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  <c r="CL737" s="3"/>
      <c r="CM737" s="3"/>
      <c r="CN737" s="3"/>
      <c r="CO737" s="3"/>
      <c r="CP737" s="3"/>
      <c r="CQ737" s="3"/>
      <c r="CR737" s="3"/>
      <c r="CS737" s="3"/>
      <c r="CT737" s="3"/>
      <c r="CU737" s="3"/>
      <c r="CV737" s="3"/>
      <c r="CW737" s="3"/>
      <c r="CX737" s="3"/>
      <c r="CY737" s="3"/>
      <c r="CZ737" s="3"/>
    </row>
    <row r="738" spans="16:104" x14ac:dyDescent="0.25">
      <c r="P738" s="33"/>
      <c r="Q738" s="3"/>
      <c r="R738" s="3"/>
      <c r="S738" s="3"/>
      <c r="T738" s="3"/>
      <c r="U738" s="3"/>
      <c r="V738" s="33"/>
      <c r="W738" s="33"/>
      <c r="X738" s="33"/>
      <c r="Y738" s="3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3"/>
      <c r="CO738" s="3"/>
      <c r="CP738" s="3"/>
      <c r="CQ738" s="3"/>
      <c r="CR738" s="3"/>
      <c r="CS738" s="3"/>
      <c r="CT738" s="3"/>
      <c r="CU738" s="3"/>
      <c r="CV738" s="3"/>
      <c r="CW738" s="3"/>
      <c r="CX738" s="3"/>
      <c r="CY738" s="3"/>
      <c r="CZ738" s="3"/>
    </row>
    <row r="739" spans="16:104" x14ac:dyDescent="0.25">
      <c r="P739" s="33"/>
      <c r="Q739" s="3"/>
      <c r="R739" s="3"/>
      <c r="S739" s="3"/>
      <c r="T739" s="3"/>
      <c r="U739" s="3"/>
      <c r="V739" s="33"/>
      <c r="W739" s="33"/>
      <c r="X739" s="33"/>
      <c r="Y739" s="3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  <c r="CL739" s="3"/>
      <c r="CM739" s="3"/>
      <c r="CN739" s="3"/>
      <c r="CO739" s="3"/>
      <c r="CP739" s="3"/>
      <c r="CQ739" s="3"/>
      <c r="CR739" s="3"/>
      <c r="CS739" s="3"/>
      <c r="CT739" s="3"/>
      <c r="CU739" s="3"/>
      <c r="CV739" s="3"/>
      <c r="CW739" s="3"/>
      <c r="CX739" s="3"/>
      <c r="CY739" s="3"/>
      <c r="CZ739" s="3"/>
    </row>
    <row r="740" spans="16:104" x14ac:dyDescent="0.25">
      <c r="P740" s="33"/>
      <c r="Q740" s="3"/>
      <c r="R740" s="3"/>
      <c r="S740" s="3"/>
      <c r="T740" s="3"/>
      <c r="U740" s="3"/>
      <c r="V740" s="33"/>
      <c r="W740" s="33"/>
      <c r="X740" s="33"/>
      <c r="Y740" s="3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  <c r="CL740" s="3"/>
      <c r="CM740" s="3"/>
      <c r="CN740" s="3"/>
      <c r="CO740" s="3"/>
      <c r="CP740" s="3"/>
      <c r="CQ740" s="3"/>
      <c r="CR740" s="3"/>
      <c r="CS740" s="3"/>
      <c r="CT740" s="3"/>
      <c r="CU740" s="3"/>
      <c r="CV740" s="3"/>
      <c r="CW740" s="3"/>
      <c r="CX740" s="3"/>
      <c r="CY740" s="3"/>
      <c r="CZ740" s="3"/>
    </row>
    <row r="741" spans="16:104" x14ac:dyDescent="0.25">
      <c r="P741" s="33"/>
      <c r="Q741" s="3"/>
      <c r="R741" s="3"/>
      <c r="S741" s="3"/>
      <c r="T741" s="3"/>
      <c r="U741" s="3"/>
      <c r="V741" s="33"/>
      <c r="W741" s="33"/>
      <c r="X741" s="33"/>
      <c r="Y741" s="3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3"/>
      <c r="CO741" s="3"/>
      <c r="CP741" s="3"/>
      <c r="CQ741" s="3"/>
      <c r="CR741" s="3"/>
      <c r="CS741" s="3"/>
      <c r="CT741" s="3"/>
      <c r="CU741" s="3"/>
      <c r="CV741" s="3"/>
      <c r="CW741" s="3"/>
      <c r="CX741" s="3"/>
      <c r="CY741" s="3"/>
      <c r="CZ741" s="3"/>
    </row>
    <row r="742" spans="16:104" x14ac:dyDescent="0.25">
      <c r="P742" s="33"/>
      <c r="Q742" s="3"/>
      <c r="R742" s="3"/>
      <c r="S742" s="3"/>
      <c r="T742" s="3"/>
      <c r="U742" s="3"/>
      <c r="V742" s="33"/>
      <c r="W742" s="33"/>
      <c r="X742" s="33"/>
      <c r="Y742" s="3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  <c r="CL742" s="3"/>
      <c r="CM742" s="3"/>
      <c r="CN742" s="3"/>
      <c r="CO742" s="3"/>
      <c r="CP742" s="3"/>
      <c r="CQ742" s="3"/>
      <c r="CR742" s="3"/>
      <c r="CS742" s="3"/>
      <c r="CT742" s="3"/>
      <c r="CU742" s="3"/>
      <c r="CV742" s="3"/>
      <c r="CW742" s="3"/>
      <c r="CX742" s="3"/>
      <c r="CY742" s="3"/>
      <c r="CZ742" s="3"/>
    </row>
    <row r="743" spans="16:104" x14ac:dyDescent="0.25">
      <c r="P743" s="33"/>
      <c r="Q743" s="3"/>
      <c r="R743" s="3"/>
      <c r="S743" s="3"/>
      <c r="T743" s="3"/>
      <c r="U743" s="3"/>
      <c r="V743" s="33"/>
      <c r="W743" s="33"/>
      <c r="X743" s="33"/>
      <c r="Y743" s="3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  <c r="CL743" s="3"/>
      <c r="CM743" s="3"/>
      <c r="CN743" s="3"/>
      <c r="CO743" s="3"/>
      <c r="CP743" s="3"/>
      <c r="CQ743" s="3"/>
      <c r="CR743" s="3"/>
      <c r="CS743" s="3"/>
      <c r="CT743" s="3"/>
      <c r="CU743" s="3"/>
      <c r="CV743" s="3"/>
      <c r="CW743" s="3"/>
      <c r="CX743" s="3"/>
      <c r="CY743" s="3"/>
      <c r="CZ743" s="3"/>
    </row>
    <row r="744" spans="16:104" x14ac:dyDescent="0.25">
      <c r="P744" s="33"/>
      <c r="Q744" s="3"/>
      <c r="R744" s="3"/>
      <c r="S744" s="3"/>
      <c r="T744" s="3"/>
      <c r="U744" s="3"/>
      <c r="V744" s="33"/>
      <c r="W744" s="33"/>
      <c r="X744" s="33"/>
      <c r="Y744" s="3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3"/>
      <c r="CO744" s="3"/>
      <c r="CP744" s="3"/>
      <c r="CQ744" s="3"/>
      <c r="CR744" s="3"/>
      <c r="CS744" s="3"/>
      <c r="CT744" s="3"/>
      <c r="CU744" s="3"/>
      <c r="CV744" s="3"/>
      <c r="CW744" s="3"/>
      <c r="CX744" s="3"/>
      <c r="CY744" s="3"/>
      <c r="CZ744" s="3"/>
    </row>
    <row r="745" spans="16:104" x14ac:dyDescent="0.25">
      <c r="P745" s="33"/>
      <c r="Q745" s="3"/>
      <c r="R745" s="3"/>
      <c r="S745" s="3"/>
      <c r="T745" s="3"/>
      <c r="U745" s="3"/>
      <c r="V745" s="33"/>
      <c r="W745" s="33"/>
      <c r="X745" s="33"/>
      <c r="Y745" s="3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3"/>
      <c r="CO745" s="3"/>
      <c r="CP745" s="3"/>
      <c r="CQ745" s="3"/>
      <c r="CR745" s="3"/>
      <c r="CS745" s="3"/>
      <c r="CT745" s="3"/>
      <c r="CU745" s="3"/>
      <c r="CV745" s="3"/>
      <c r="CW745" s="3"/>
      <c r="CX745" s="3"/>
      <c r="CY745" s="3"/>
      <c r="CZ745" s="3"/>
    </row>
    <row r="746" spans="16:104" x14ac:dyDescent="0.25">
      <c r="P746" s="33"/>
      <c r="Q746" s="3"/>
      <c r="R746" s="3"/>
      <c r="S746" s="3"/>
      <c r="T746" s="3"/>
      <c r="U746" s="3"/>
      <c r="V746" s="33"/>
      <c r="W746" s="33"/>
      <c r="X746" s="33"/>
      <c r="Y746" s="3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  <c r="CQ746" s="3"/>
      <c r="CR746" s="3"/>
      <c r="CS746" s="3"/>
      <c r="CT746" s="3"/>
      <c r="CU746" s="3"/>
      <c r="CV746" s="3"/>
      <c r="CW746" s="3"/>
      <c r="CX746" s="3"/>
      <c r="CY746" s="3"/>
      <c r="CZ746" s="3"/>
    </row>
    <row r="747" spans="16:104" x14ac:dyDescent="0.25">
      <c r="P747" s="33"/>
      <c r="Q747" s="3"/>
      <c r="R747" s="3"/>
      <c r="S747" s="3"/>
      <c r="T747" s="3"/>
      <c r="U747" s="3"/>
      <c r="V747" s="33"/>
      <c r="W747" s="33"/>
      <c r="X747" s="33"/>
      <c r="Y747" s="3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3"/>
      <c r="CO747" s="3"/>
      <c r="CP747" s="3"/>
      <c r="CQ747" s="3"/>
      <c r="CR747" s="3"/>
      <c r="CS747" s="3"/>
      <c r="CT747" s="3"/>
      <c r="CU747" s="3"/>
      <c r="CV747" s="3"/>
      <c r="CW747" s="3"/>
      <c r="CX747" s="3"/>
      <c r="CY747" s="3"/>
      <c r="CZ747" s="3"/>
    </row>
    <row r="748" spans="16:104" x14ac:dyDescent="0.25">
      <c r="P748" s="33"/>
      <c r="Q748" s="3"/>
      <c r="R748" s="3"/>
      <c r="S748" s="3"/>
      <c r="T748" s="3"/>
      <c r="U748" s="3"/>
      <c r="V748" s="33"/>
      <c r="W748" s="33"/>
      <c r="X748" s="33"/>
      <c r="Y748" s="3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3"/>
      <c r="CO748" s="3"/>
      <c r="CP748" s="3"/>
      <c r="CQ748" s="3"/>
      <c r="CR748" s="3"/>
      <c r="CS748" s="3"/>
      <c r="CT748" s="3"/>
      <c r="CU748" s="3"/>
      <c r="CV748" s="3"/>
      <c r="CW748" s="3"/>
      <c r="CX748" s="3"/>
      <c r="CY748" s="3"/>
      <c r="CZ748" s="3"/>
    </row>
    <row r="749" spans="16:104" x14ac:dyDescent="0.25">
      <c r="P749" s="33"/>
      <c r="Q749" s="3"/>
      <c r="R749" s="3"/>
      <c r="S749" s="3"/>
      <c r="T749" s="3"/>
      <c r="U749" s="3"/>
      <c r="V749" s="33"/>
      <c r="W749" s="33"/>
      <c r="X749" s="33"/>
      <c r="Y749" s="3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3"/>
      <c r="CO749" s="3"/>
      <c r="CP749" s="3"/>
      <c r="CQ749" s="3"/>
      <c r="CR749" s="3"/>
      <c r="CS749" s="3"/>
      <c r="CT749" s="3"/>
      <c r="CU749" s="3"/>
      <c r="CV749" s="3"/>
      <c r="CW749" s="3"/>
      <c r="CX749" s="3"/>
      <c r="CY749" s="3"/>
      <c r="CZ749" s="3"/>
    </row>
    <row r="750" spans="16:104" x14ac:dyDescent="0.25">
      <c r="P750" s="33"/>
      <c r="Q750" s="3"/>
      <c r="R750" s="3"/>
      <c r="S750" s="3"/>
      <c r="T750" s="3"/>
      <c r="U750" s="3"/>
      <c r="V750" s="33"/>
      <c r="W750" s="33"/>
      <c r="X750" s="33"/>
      <c r="Y750" s="3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3"/>
      <c r="CO750" s="3"/>
      <c r="CP750" s="3"/>
      <c r="CQ750" s="3"/>
      <c r="CR750" s="3"/>
      <c r="CS750" s="3"/>
      <c r="CT750" s="3"/>
      <c r="CU750" s="3"/>
      <c r="CV750" s="3"/>
      <c r="CW750" s="3"/>
      <c r="CX750" s="3"/>
      <c r="CY750" s="3"/>
      <c r="CZ750" s="3"/>
    </row>
    <row r="751" spans="16:104" x14ac:dyDescent="0.25">
      <c r="P751" s="33"/>
      <c r="Q751" s="3"/>
      <c r="R751" s="3"/>
      <c r="S751" s="3"/>
      <c r="T751" s="3"/>
      <c r="U751" s="3"/>
      <c r="V751" s="33"/>
      <c r="W751" s="33"/>
      <c r="X751" s="33"/>
      <c r="Y751" s="3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  <c r="CL751" s="3"/>
      <c r="CM751" s="3"/>
      <c r="CN751" s="3"/>
      <c r="CO751" s="3"/>
      <c r="CP751" s="3"/>
      <c r="CQ751" s="3"/>
      <c r="CR751" s="3"/>
      <c r="CS751" s="3"/>
      <c r="CT751" s="3"/>
      <c r="CU751" s="3"/>
      <c r="CV751" s="3"/>
      <c r="CW751" s="3"/>
      <c r="CX751" s="3"/>
      <c r="CY751" s="3"/>
      <c r="CZ751" s="3"/>
    </row>
    <row r="752" spans="16:104" x14ac:dyDescent="0.25">
      <c r="P752" s="33"/>
      <c r="Q752" s="3"/>
      <c r="R752" s="3"/>
      <c r="S752" s="3"/>
      <c r="T752" s="3"/>
      <c r="U752" s="3"/>
      <c r="V752" s="33"/>
      <c r="W752" s="33"/>
      <c r="X752" s="33"/>
      <c r="Y752" s="3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3"/>
      <c r="CO752" s="3"/>
      <c r="CP752" s="3"/>
      <c r="CQ752" s="3"/>
      <c r="CR752" s="3"/>
      <c r="CS752" s="3"/>
      <c r="CT752" s="3"/>
      <c r="CU752" s="3"/>
      <c r="CV752" s="3"/>
      <c r="CW752" s="3"/>
      <c r="CX752" s="3"/>
      <c r="CY752" s="3"/>
      <c r="CZ752" s="3"/>
    </row>
    <row r="753" spans="16:104" x14ac:dyDescent="0.25">
      <c r="P753" s="33"/>
      <c r="Q753" s="3"/>
      <c r="R753" s="3"/>
      <c r="S753" s="3"/>
      <c r="T753" s="3"/>
      <c r="U753" s="3"/>
      <c r="V753" s="33"/>
      <c r="W753" s="33"/>
      <c r="X753" s="33"/>
      <c r="Y753" s="3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  <c r="CL753" s="3"/>
      <c r="CM753" s="3"/>
      <c r="CN753" s="3"/>
      <c r="CO753" s="3"/>
      <c r="CP753" s="3"/>
      <c r="CQ753" s="3"/>
      <c r="CR753" s="3"/>
      <c r="CS753" s="3"/>
      <c r="CT753" s="3"/>
      <c r="CU753" s="3"/>
      <c r="CV753" s="3"/>
      <c r="CW753" s="3"/>
      <c r="CX753" s="3"/>
      <c r="CY753" s="3"/>
      <c r="CZ753" s="3"/>
    </row>
    <row r="754" spans="16:104" x14ac:dyDescent="0.25">
      <c r="P754" s="33"/>
      <c r="Q754" s="3"/>
      <c r="R754" s="3"/>
      <c r="S754" s="3"/>
      <c r="T754" s="3"/>
      <c r="U754" s="3"/>
      <c r="V754" s="33"/>
      <c r="W754" s="33"/>
      <c r="X754" s="33"/>
      <c r="Y754" s="3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  <c r="CL754" s="3"/>
      <c r="CM754" s="3"/>
      <c r="CN754" s="3"/>
      <c r="CO754" s="3"/>
      <c r="CP754" s="3"/>
      <c r="CQ754" s="3"/>
      <c r="CR754" s="3"/>
      <c r="CS754" s="3"/>
      <c r="CT754" s="3"/>
      <c r="CU754" s="3"/>
      <c r="CV754" s="3"/>
      <c r="CW754" s="3"/>
      <c r="CX754" s="3"/>
      <c r="CY754" s="3"/>
      <c r="CZ754" s="3"/>
    </row>
    <row r="755" spans="16:104" x14ac:dyDescent="0.25">
      <c r="P755" s="33"/>
      <c r="Q755" s="3"/>
      <c r="R755" s="3"/>
      <c r="S755" s="3"/>
      <c r="T755" s="3"/>
      <c r="U755" s="3"/>
      <c r="V755" s="33"/>
      <c r="W755" s="33"/>
      <c r="X755" s="33"/>
      <c r="Y755" s="3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  <c r="CK755" s="3"/>
      <c r="CL755" s="3"/>
      <c r="CM755" s="3"/>
      <c r="CN755" s="3"/>
      <c r="CO755" s="3"/>
      <c r="CP755" s="3"/>
      <c r="CQ755" s="3"/>
      <c r="CR755" s="3"/>
      <c r="CS755" s="3"/>
      <c r="CT755" s="3"/>
      <c r="CU755" s="3"/>
      <c r="CV755" s="3"/>
      <c r="CW755" s="3"/>
      <c r="CX755" s="3"/>
      <c r="CY755" s="3"/>
      <c r="CZ755" s="3"/>
    </row>
    <row r="756" spans="16:104" x14ac:dyDescent="0.25">
      <c r="P756" s="33"/>
      <c r="Q756" s="3"/>
      <c r="R756" s="3"/>
      <c r="S756" s="3"/>
      <c r="T756" s="3"/>
      <c r="U756" s="3"/>
      <c r="V756" s="33"/>
      <c r="W756" s="33"/>
      <c r="X756" s="33"/>
      <c r="Y756" s="3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  <c r="CK756" s="3"/>
      <c r="CL756" s="3"/>
      <c r="CM756" s="3"/>
      <c r="CN756" s="3"/>
      <c r="CO756" s="3"/>
      <c r="CP756" s="3"/>
      <c r="CQ756" s="3"/>
      <c r="CR756" s="3"/>
      <c r="CS756" s="3"/>
      <c r="CT756" s="3"/>
      <c r="CU756" s="3"/>
      <c r="CV756" s="3"/>
      <c r="CW756" s="3"/>
      <c r="CX756" s="3"/>
      <c r="CY756" s="3"/>
      <c r="CZ756" s="3"/>
    </row>
    <row r="757" spans="16:104" x14ac:dyDescent="0.25">
      <c r="P757" s="33"/>
      <c r="Q757" s="3"/>
      <c r="R757" s="3"/>
      <c r="S757" s="3"/>
      <c r="T757" s="3"/>
      <c r="U757" s="3"/>
      <c r="V757" s="33"/>
      <c r="W757" s="33"/>
      <c r="X757" s="33"/>
      <c r="Y757" s="3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  <c r="CL757" s="3"/>
      <c r="CM757" s="3"/>
      <c r="CN757" s="3"/>
      <c r="CO757" s="3"/>
      <c r="CP757" s="3"/>
      <c r="CQ757" s="3"/>
      <c r="CR757" s="3"/>
      <c r="CS757" s="3"/>
      <c r="CT757" s="3"/>
      <c r="CU757" s="3"/>
      <c r="CV757" s="3"/>
      <c r="CW757" s="3"/>
      <c r="CX757" s="3"/>
      <c r="CY757" s="3"/>
      <c r="CZ757" s="3"/>
    </row>
    <row r="758" spans="16:104" x14ac:dyDescent="0.25">
      <c r="P758" s="33"/>
      <c r="Q758" s="3"/>
      <c r="R758" s="3"/>
      <c r="S758" s="3"/>
      <c r="T758" s="3"/>
      <c r="U758" s="3"/>
      <c r="V758" s="33"/>
      <c r="W758" s="33"/>
      <c r="X758" s="33"/>
      <c r="Y758" s="3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  <c r="CL758" s="3"/>
      <c r="CM758" s="3"/>
      <c r="CN758" s="3"/>
      <c r="CO758" s="3"/>
      <c r="CP758" s="3"/>
      <c r="CQ758" s="3"/>
      <c r="CR758" s="3"/>
      <c r="CS758" s="3"/>
      <c r="CT758" s="3"/>
      <c r="CU758" s="3"/>
      <c r="CV758" s="3"/>
      <c r="CW758" s="3"/>
      <c r="CX758" s="3"/>
      <c r="CY758" s="3"/>
      <c r="CZ758" s="3"/>
    </row>
    <row r="759" spans="16:104" x14ac:dyDescent="0.25">
      <c r="P759" s="33"/>
      <c r="Q759" s="3"/>
      <c r="R759" s="3"/>
      <c r="S759" s="3"/>
      <c r="T759" s="3"/>
      <c r="U759" s="3"/>
      <c r="V759" s="33"/>
      <c r="W759" s="33"/>
      <c r="X759" s="33"/>
      <c r="Y759" s="3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  <c r="CL759" s="3"/>
      <c r="CM759" s="3"/>
      <c r="CN759" s="3"/>
      <c r="CO759" s="3"/>
      <c r="CP759" s="3"/>
      <c r="CQ759" s="3"/>
      <c r="CR759" s="3"/>
      <c r="CS759" s="3"/>
      <c r="CT759" s="3"/>
      <c r="CU759" s="3"/>
      <c r="CV759" s="3"/>
      <c r="CW759" s="3"/>
      <c r="CX759" s="3"/>
      <c r="CY759" s="3"/>
      <c r="CZ759" s="3"/>
    </row>
    <row r="760" spans="16:104" x14ac:dyDescent="0.25">
      <c r="P760" s="33"/>
      <c r="Q760" s="3"/>
      <c r="R760" s="3"/>
      <c r="S760" s="3"/>
      <c r="T760" s="3"/>
      <c r="U760" s="3"/>
      <c r="V760" s="33"/>
      <c r="W760" s="33"/>
      <c r="X760" s="33"/>
      <c r="Y760" s="3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  <c r="CL760" s="3"/>
      <c r="CM760" s="3"/>
      <c r="CN760" s="3"/>
      <c r="CO760" s="3"/>
      <c r="CP760" s="3"/>
      <c r="CQ760" s="3"/>
      <c r="CR760" s="3"/>
      <c r="CS760" s="3"/>
      <c r="CT760" s="3"/>
      <c r="CU760" s="3"/>
      <c r="CV760" s="3"/>
      <c r="CW760" s="3"/>
      <c r="CX760" s="3"/>
      <c r="CY760" s="3"/>
      <c r="CZ760" s="3"/>
    </row>
    <row r="761" spans="16:104" x14ac:dyDescent="0.25">
      <c r="P761" s="33"/>
      <c r="Q761" s="3"/>
      <c r="R761" s="3"/>
      <c r="S761" s="3"/>
      <c r="T761" s="3"/>
      <c r="U761" s="3"/>
      <c r="V761" s="33"/>
      <c r="W761" s="33"/>
      <c r="X761" s="33"/>
      <c r="Y761" s="3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  <c r="CL761" s="3"/>
      <c r="CM761" s="3"/>
      <c r="CN761" s="3"/>
      <c r="CO761" s="3"/>
      <c r="CP761" s="3"/>
      <c r="CQ761" s="3"/>
      <c r="CR761" s="3"/>
      <c r="CS761" s="3"/>
      <c r="CT761" s="3"/>
      <c r="CU761" s="3"/>
      <c r="CV761" s="3"/>
      <c r="CW761" s="3"/>
      <c r="CX761" s="3"/>
      <c r="CY761" s="3"/>
      <c r="CZ761" s="3"/>
    </row>
    <row r="762" spans="16:104" x14ac:dyDescent="0.25">
      <c r="P762" s="33"/>
      <c r="Q762" s="3"/>
      <c r="R762" s="3"/>
      <c r="S762" s="3"/>
      <c r="T762" s="3"/>
      <c r="U762" s="3"/>
      <c r="V762" s="33"/>
      <c r="W762" s="33"/>
      <c r="X762" s="33"/>
      <c r="Y762" s="3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  <c r="CK762" s="3"/>
      <c r="CL762" s="3"/>
      <c r="CM762" s="3"/>
      <c r="CN762" s="3"/>
      <c r="CO762" s="3"/>
      <c r="CP762" s="3"/>
      <c r="CQ762" s="3"/>
      <c r="CR762" s="3"/>
      <c r="CS762" s="3"/>
      <c r="CT762" s="3"/>
      <c r="CU762" s="3"/>
      <c r="CV762" s="3"/>
      <c r="CW762" s="3"/>
      <c r="CX762" s="3"/>
      <c r="CY762" s="3"/>
      <c r="CZ762" s="3"/>
    </row>
    <row r="763" spans="16:104" x14ac:dyDescent="0.25">
      <c r="P763" s="33"/>
      <c r="Q763" s="3"/>
      <c r="R763" s="3"/>
      <c r="S763" s="3"/>
      <c r="T763" s="3"/>
      <c r="U763" s="3"/>
      <c r="V763" s="33"/>
      <c r="W763" s="33"/>
      <c r="X763" s="33"/>
      <c r="Y763" s="3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  <c r="CK763" s="3"/>
      <c r="CL763" s="3"/>
      <c r="CM763" s="3"/>
      <c r="CN763" s="3"/>
      <c r="CO763" s="3"/>
      <c r="CP763" s="3"/>
      <c r="CQ763" s="3"/>
      <c r="CR763" s="3"/>
      <c r="CS763" s="3"/>
      <c r="CT763" s="3"/>
      <c r="CU763" s="3"/>
      <c r="CV763" s="3"/>
      <c r="CW763" s="3"/>
      <c r="CX763" s="3"/>
      <c r="CY763" s="3"/>
      <c r="CZ763" s="3"/>
    </row>
    <row r="764" spans="16:104" x14ac:dyDescent="0.25">
      <c r="P764" s="33"/>
      <c r="Q764" s="3"/>
      <c r="R764" s="3"/>
      <c r="S764" s="3"/>
      <c r="T764" s="3"/>
      <c r="U764" s="3"/>
      <c r="V764" s="33"/>
      <c r="W764" s="33"/>
      <c r="X764" s="33"/>
      <c r="Y764" s="3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  <c r="CL764" s="3"/>
      <c r="CM764" s="3"/>
      <c r="CN764" s="3"/>
      <c r="CO764" s="3"/>
      <c r="CP764" s="3"/>
      <c r="CQ764" s="3"/>
      <c r="CR764" s="3"/>
      <c r="CS764" s="3"/>
      <c r="CT764" s="3"/>
      <c r="CU764" s="3"/>
      <c r="CV764" s="3"/>
      <c r="CW764" s="3"/>
      <c r="CX764" s="3"/>
      <c r="CY764" s="3"/>
      <c r="CZ764" s="3"/>
    </row>
    <row r="765" spans="16:104" x14ac:dyDescent="0.25">
      <c r="P765" s="33"/>
      <c r="Q765" s="3"/>
      <c r="R765" s="3"/>
      <c r="S765" s="3"/>
      <c r="T765" s="3"/>
      <c r="U765" s="3"/>
      <c r="V765" s="33"/>
      <c r="W765" s="33"/>
      <c r="X765" s="33"/>
      <c r="Y765" s="3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  <c r="CL765" s="3"/>
      <c r="CM765" s="3"/>
      <c r="CN765" s="3"/>
      <c r="CO765" s="3"/>
      <c r="CP765" s="3"/>
      <c r="CQ765" s="3"/>
      <c r="CR765" s="3"/>
      <c r="CS765" s="3"/>
      <c r="CT765" s="3"/>
      <c r="CU765" s="3"/>
      <c r="CV765" s="3"/>
      <c r="CW765" s="3"/>
      <c r="CX765" s="3"/>
      <c r="CY765" s="3"/>
      <c r="CZ765" s="3"/>
    </row>
    <row r="766" spans="16:104" x14ac:dyDescent="0.25">
      <c r="P766" s="33"/>
      <c r="Q766" s="3"/>
      <c r="R766" s="3"/>
      <c r="S766" s="3"/>
      <c r="T766" s="3"/>
      <c r="U766" s="3"/>
      <c r="V766" s="33"/>
      <c r="W766" s="33"/>
      <c r="X766" s="33"/>
      <c r="Y766" s="3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  <c r="CL766" s="3"/>
      <c r="CM766" s="3"/>
      <c r="CN766" s="3"/>
      <c r="CO766" s="3"/>
      <c r="CP766" s="3"/>
      <c r="CQ766" s="3"/>
      <c r="CR766" s="3"/>
      <c r="CS766" s="3"/>
      <c r="CT766" s="3"/>
      <c r="CU766" s="3"/>
      <c r="CV766" s="3"/>
      <c r="CW766" s="3"/>
      <c r="CX766" s="3"/>
      <c r="CY766" s="3"/>
      <c r="CZ766" s="3"/>
    </row>
    <row r="767" spans="16:104" x14ac:dyDescent="0.25">
      <c r="P767" s="33"/>
      <c r="Q767" s="3"/>
      <c r="R767" s="3"/>
      <c r="S767" s="3"/>
      <c r="T767" s="3"/>
      <c r="U767" s="3"/>
      <c r="V767" s="33"/>
      <c r="W767" s="33"/>
      <c r="X767" s="33"/>
      <c r="Y767" s="3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  <c r="CL767" s="3"/>
      <c r="CM767" s="3"/>
      <c r="CN767" s="3"/>
      <c r="CO767" s="3"/>
      <c r="CP767" s="3"/>
      <c r="CQ767" s="3"/>
      <c r="CR767" s="3"/>
      <c r="CS767" s="3"/>
      <c r="CT767" s="3"/>
      <c r="CU767" s="3"/>
      <c r="CV767" s="3"/>
      <c r="CW767" s="3"/>
      <c r="CX767" s="3"/>
      <c r="CY767" s="3"/>
      <c r="CZ767" s="3"/>
    </row>
    <row r="768" spans="16:104" x14ac:dyDescent="0.25">
      <c r="P768" s="33"/>
      <c r="Q768" s="3"/>
      <c r="R768" s="3"/>
      <c r="S768" s="3"/>
      <c r="T768" s="3"/>
      <c r="U768" s="3"/>
      <c r="V768" s="33"/>
      <c r="W768" s="33"/>
      <c r="X768" s="33"/>
      <c r="Y768" s="3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  <c r="CK768" s="3"/>
      <c r="CL768" s="3"/>
      <c r="CM768" s="3"/>
      <c r="CN768" s="3"/>
      <c r="CO768" s="3"/>
      <c r="CP768" s="3"/>
      <c r="CQ768" s="3"/>
      <c r="CR768" s="3"/>
      <c r="CS768" s="3"/>
      <c r="CT768" s="3"/>
      <c r="CU768" s="3"/>
      <c r="CV768" s="3"/>
      <c r="CW768" s="3"/>
      <c r="CX768" s="3"/>
      <c r="CY768" s="3"/>
      <c r="CZ768" s="3"/>
    </row>
    <row r="769" spans="16:104" x14ac:dyDescent="0.25">
      <c r="P769" s="33"/>
      <c r="Q769" s="3"/>
      <c r="R769" s="3"/>
      <c r="S769" s="3"/>
      <c r="T769" s="3"/>
      <c r="U769" s="3"/>
      <c r="V769" s="33"/>
      <c r="W769" s="33"/>
      <c r="X769" s="33"/>
      <c r="Y769" s="3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  <c r="CK769" s="3"/>
      <c r="CL769" s="3"/>
      <c r="CM769" s="3"/>
      <c r="CN769" s="3"/>
      <c r="CO769" s="3"/>
      <c r="CP769" s="3"/>
      <c r="CQ769" s="3"/>
      <c r="CR769" s="3"/>
      <c r="CS769" s="3"/>
      <c r="CT769" s="3"/>
      <c r="CU769" s="3"/>
      <c r="CV769" s="3"/>
      <c r="CW769" s="3"/>
      <c r="CX769" s="3"/>
      <c r="CY769" s="3"/>
      <c r="CZ769" s="3"/>
    </row>
    <row r="770" spans="16:104" x14ac:dyDescent="0.25">
      <c r="P770" s="33"/>
      <c r="Q770" s="3"/>
      <c r="R770" s="3"/>
      <c r="S770" s="3"/>
      <c r="T770" s="3"/>
      <c r="U770" s="3"/>
      <c r="V770" s="33"/>
      <c r="W770" s="33"/>
      <c r="X770" s="33"/>
      <c r="Y770" s="3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  <c r="CK770" s="3"/>
      <c r="CL770" s="3"/>
      <c r="CM770" s="3"/>
      <c r="CN770" s="3"/>
      <c r="CO770" s="3"/>
      <c r="CP770" s="3"/>
      <c r="CQ770" s="3"/>
      <c r="CR770" s="3"/>
      <c r="CS770" s="3"/>
      <c r="CT770" s="3"/>
      <c r="CU770" s="3"/>
      <c r="CV770" s="3"/>
      <c r="CW770" s="3"/>
      <c r="CX770" s="3"/>
      <c r="CY770" s="3"/>
      <c r="CZ770" s="3"/>
    </row>
    <row r="771" spans="16:104" x14ac:dyDescent="0.25">
      <c r="P771" s="33"/>
      <c r="Q771" s="3"/>
      <c r="R771" s="3"/>
      <c r="S771" s="3"/>
      <c r="T771" s="3"/>
      <c r="U771" s="3"/>
      <c r="V771" s="33"/>
      <c r="W771" s="33"/>
      <c r="X771" s="33"/>
      <c r="Y771" s="3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  <c r="CK771" s="3"/>
      <c r="CL771" s="3"/>
      <c r="CM771" s="3"/>
      <c r="CN771" s="3"/>
      <c r="CO771" s="3"/>
      <c r="CP771" s="3"/>
      <c r="CQ771" s="3"/>
      <c r="CR771" s="3"/>
      <c r="CS771" s="3"/>
      <c r="CT771" s="3"/>
      <c r="CU771" s="3"/>
      <c r="CV771" s="3"/>
      <c r="CW771" s="3"/>
      <c r="CX771" s="3"/>
      <c r="CY771" s="3"/>
      <c r="CZ771" s="3"/>
    </row>
    <row r="772" spans="16:104" x14ac:dyDescent="0.25">
      <c r="P772" s="33"/>
      <c r="Q772" s="3"/>
      <c r="R772" s="3"/>
      <c r="S772" s="3"/>
      <c r="T772" s="3"/>
      <c r="U772" s="3"/>
      <c r="V772" s="33"/>
      <c r="W772" s="33"/>
      <c r="X772" s="33"/>
      <c r="Y772" s="3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  <c r="CK772" s="3"/>
      <c r="CL772" s="3"/>
      <c r="CM772" s="3"/>
      <c r="CN772" s="3"/>
      <c r="CO772" s="3"/>
      <c r="CP772" s="3"/>
      <c r="CQ772" s="3"/>
      <c r="CR772" s="3"/>
      <c r="CS772" s="3"/>
      <c r="CT772" s="3"/>
      <c r="CU772" s="3"/>
      <c r="CV772" s="3"/>
      <c r="CW772" s="3"/>
      <c r="CX772" s="3"/>
      <c r="CY772" s="3"/>
      <c r="CZ772" s="3"/>
    </row>
    <row r="773" spans="16:104" x14ac:dyDescent="0.25">
      <c r="P773" s="33"/>
      <c r="Q773" s="3"/>
      <c r="R773" s="3"/>
      <c r="S773" s="3"/>
      <c r="T773" s="3"/>
      <c r="U773" s="3"/>
      <c r="V773" s="33"/>
      <c r="W773" s="33"/>
      <c r="X773" s="33"/>
      <c r="Y773" s="3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  <c r="CK773" s="3"/>
      <c r="CL773" s="3"/>
      <c r="CM773" s="3"/>
      <c r="CN773" s="3"/>
      <c r="CO773" s="3"/>
      <c r="CP773" s="3"/>
      <c r="CQ773" s="3"/>
      <c r="CR773" s="3"/>
      <c r="CS773" s="3"/>
      <c r="CT773" s="3"/>
      <c r="CU773" s="3"/>
      <c r="CV773" s="3"/>
      <c r="CW773" s="3"/>
      <c r="CX773" s="3"/>
      <c r="CY773" s="3"/>
      <c r="CZ773" s="3"/>
    </row>
    <row r="774" spans="16:104" x14ac:dyDescent="0.25">
      <c r="P774" s="33"/>
      <c r="Q774" s="3"/>
      <c r="R774" s="3"/>
      <c r="S774" s="3"/>
      <c r="T774" s="3"/>
      <c r="U774" s="3"/>
      <c r="V774" s="33"/>
      <c r="W774" s="33"/>
      <c r="X774" s="33"/>
      <c r="Y774" s="3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  <c r="CK774" s="3"/>
      <c r="CL774" s="3"/>
      <c r="CM774" s="3"/>
      <c r="CN774" s="3"/>
      <c r="CO774" s="3"/>
      <c r="CP774" s="3"/>
      <c r="CQ774" s="3"/>
      <c r="CR774" s="3"/>
      <c r="CS774" s="3"/>
      <c r="CT774" s="3"/>
      <c r="CU774" s="3"/>
      <c r="CV774" s="3"/>
      <c r="CW774" s="3"/>
      <c r="CX774" s="3"/>
      <c r="CY774" s="3"/>
      <c r="CZ774" s="3"/>
    </row>
    <row r="775" spans="16:104" x14ac:dyDescent="0.25">
      <c r="P775" s="33"/>
      <c r="Q775" s="3"/>
      <c r="R775" s="3"/>
      <c r="S775" s="3"/>
      <c r="T775" s="3"/>
      <c r="U775" s="3"/>
      <c r="V775" s="33"/>
      <c r="W775" s="33"/>
      <c r="X775" s="33"/>
      <c r="Y775" s="3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  <c r="CK775" s="3"/>
      <c r="CL775" s="3"/>
      <c r="CM775" s="3"/>
      <c r="CN775" s="3"/>
      <c r="CO775" s="3"/>
      <c r="CP775" s="3"/>
      <c r="CQ775" s="3"/>
      <c r="CR775" s="3"/>
      <c r="CS775" s="3"/>
      <c r="CT775" s="3"/>
      <c r="CU775" s="3"/>
      <c r="CV775" s="3"/>
      <c r="CW775" s="3"/>
      <c r="CX775" s="3"/>
      <c r="CY775" s="3"/>
      <c r="CZ775" s="3"/>
    </row>
    <row r="776" spans="16:104" x14ac:dyDescent="0.25">
      <c r="P776" s="33"/>
      <c r="Q776" s="3"/>
      <c r="R776" s="3"/>
      <c r="S776" s="3"/>
      <c r="T776" s="3"/>
      <c r="U776" s="3"/>
      <c r="V776" s="33"/>
      <c r="W776" s="33"/>
      <c r="X776" s="33"/>
      <c r="Y776" s="3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  <c r="CK776" s="3"/>
      <c r="CL776" s="3"/>
      <c r="CM776" s="3"/>
      <c r="CN776" s="3"/>
      <c r="CO776" s="3"/>
      <c r="CP776" s="3"/>
      <c r="CQ776" s="3"/>
      <c r="CR776" s="3"/>
      <c r="CS776" s="3"/>
      <c r="CT776" s="3"/>
      <c r="CU776" s="3"/>
      <c r="CV776" s="3"/>
      <c r="CW776" s="3"/>
      <c r="CX776" s="3"/>
      <c r="CY776" s="3"/>
      <c r="CZ776" s="3"/>
    </row>
    <row r="777" spans="16:104" x14ac:dyDescent="0.25">
      <c r="P777" s="33"/>
      <c r="Q777" s="3"/>
      <c r="R777" s="3"/>
      <c r="S777" s="3"/>
      <c r="T777" s="3"/>
      <c r="U777" s="3"/>
      <c r="V777" s="33"/>
      <c r="W777" s="33"/>
      <c r="X777" s="33"/>
      <c r="Y777" s="3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  <c r="CK777" s="3"/>
      <c r="CL777" s="3"/>
      <c r="CM777" s="3"/>
      <c r="CN777" s="3"/>
      <c r="CO777" s="3"/>
      <c r="CP777" s="3"/>
      <c r="CQ777" s="3"/>
      <c r="CR777" s="3"/>
      <c r="CS777" s="3"/>
      <c r="CT777" s="3"/>
      <c r="CU777" s="3"/>
      <c r="CV777" s="3"/>
      <c r="CW777" s="3"/>
      <c r="CX777" s="3"/>
      <c r="CY777" s="3"/>
      <c r="CZ777" s="3"/>
    </row>
    <row r="778" spans="16:104" x14ac:dyDescent="0.25">
      <c r="P778" s="33"/>
      <c r="Q778" s="3"/>
      <c r="R778" s="3"/>
      <c r="S778" s="3"/>
      <c r="T778" s="3"/>
      <c r="U778" s="3"/>
      <c r="V778" s="33"/>
      <c r="W778" s="33"/>
      <c r="X778" s="33"/>
      <c r="Y778" s="3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  <c r="CK778" s="3"/>
      <c r="CL778" s="3"/>
      <c r="CM778" s="3"/>
      <c r="CN778" s="3"/>
      <c r="CO778" s="3"/>
      <c r="CP778" s="3"/>
      <c r="CQ778" s="3"/>
      <c r="CR778" s="3"/>
      <c r="CS778" s="3"/>
      <c r="CT778" s="3"/>
      <c r="CU778" s="3"/>
      <c r="CV778" s="3"/>
      <c r="CW778" s="3"/>
      <c r="CX778" s="3"/>
      <c r="CY778" s="3"/>
      <c r="CZ778" s="3"/>
    </row>
    <row r="779" spans="16:104" x14ac:dyDescent="0.25">
      <c r="P779" s="33"/>
      <c r="Q779" s="3"/>
      <c r="R779" s="3"/>
      <c r="S779" s="3"/>
      <c r="T779" s="3"/>
      <c r="U779" s="3"/>
      <c r="V779" s="33"/>
      <c r="W779" s="33"/>
      <c r="X779" s="33"/>
      <c r="Y779" s="3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  <c r="CK779" s="3"/>
      <c r="CL779" s="3"/>
      <c r="CM779" s="3"/>
      <c r="CN779" s="3"/>
      <c r="CO779" s="3"/>
      <c r="CP779" s="3"/>
      <c r="CQ779" s="3"/>
      <c r="CR779" s="3"/>
      <c r="CS779" s="3"/>
      <c r="CT779" s="3"/>
      <c r="CU779" s="3"/>
      <c r="CV779" s="3"/>
      <c r="CW779" s="3"/>
      <c r="CX779" s="3"/>
      <c r="CY779" s="3"/>
      <c r="CZ779" s="3"/>
    </row>
    <row r="780" spans="16:104" x14ac:dyDescent="0.25">
      <c r="P780" s="33"/>
      <c r="Q780" s="3"/>
      <c r="R780" s="3"/>
      <c r="S780" s="3"/>
      <c r="T780" s="3"/>
      <c r="U780" s="3"/>
      <c r="V780" s="33"/>
      <c r="W780" s="33"/>
      <c r="X780" s="33"/>
      <c r="Y780" s="3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  <c r="CK780" s="3"/>
      <c r="CL780" s="3"/>
      <c r="CM780" s="3"/>
      <c r="CN780" s="3"/>
      <c r="CO780" s="3"/>
      <c r="CP780" s="3"/>
      <c r="CQ780" s="3"/>
      <c r="CR780" s="3"/>
      <c r="CS780" s="3"/>
      <c r="CT780" s="3"/>
      <c r="CU780" s="3"/>
      <c r="CV780" s="3"/>
      <c r="CW780" s="3"/>
      <c r="CX780" s="3"/>
      <c r="CY780" s="3"/>
      <c r="CZ780" s="3"/>
    </row>
    <row r="781" spans="16:104" x14ac:dyDescent="0.25">
      <c r="P781" s="33"/>
      <c r="Q781" s="3"/>
      <c r="R781" s="3"/>
      <c r="S781" s="3"/>
      <c r="T781" s="3"/>
      <c r="U781" s="3"/>
      <c r="V781" s="33"/>
      <c r="W781" s="33"/>
      <c r="X781" s="33"/>
      <c r="Y781" s="3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  <c r="CK781" s="3"/>
      <c r="CL781" s="3"/>
      <c r="CM781" s="3"/>
      <c r="CN781" s="3"/>
      <c r="CO781" s="3"/>
      <c r="CP781" s="3"/>
      <c r="CQ781" s="3"/>
      <c r="CR781" s="3"/>
      <c r="CS781" s="3"/>
      <c r="CT781" s="3"/>
      <c r="CU781" s="3"/>
      <c r="CV781" s="3"/>
      <c r="CW781" s="3"/>
      <c r="CX781" s="3"/>
      <c r="CY781" s="3"/>
      <c r="CZ781" s="3"/>
    </row>
    <row r="782" spans="16:104" x14ac:dyDescent="0.25">
      <c r="P782" s="33"/>
      <c r="Q782" s="3"/>
      <c r="R782" s="3"/>
      <c r="S782" s="3"/>
      <c r="T782" s="3"/>
      <c r="U782" s="3"/>
      <c r="V782" s="33"/>
      <c r="W782" s="33"/>
      <c r="X782" s="33"/>
      <c r="Y782" s="3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  <c r="CK782" s="3"/>
      <c r="CL782" s="3"/>
      <c r="CM782" s="3"/>
      <c r="CN782" s="3"/>
      <c r="CO782" s="3"/>
      <c r="CP782" s="3"/>
      <c r="CQ782" s="3"/>
      <c r="CR782" s="3"/>
      <c r="CS782" s="3"/>
      <c r="CT782" s="3"/>
      <c r="CU782" s="3"/>
      <c r="CV782" s="3"/>
      <c r="CW782" s="3"/>
      <c r="CX782" s="3"/>
      <c r="CY782" s="3"/>
      <c r="CZ782" s="3"/>
    </row>
    <row r="783" spans="16:104" x14ac:dyDescent="0.25">
      <c r="P783" s="33"/>
      <c r="Q783" s="3"/>
      <c r="R783" s="3"/>
      <c r="S783" s="3"/>
      <c r="T783" s="3"/>
      <c r="U783" s="3"/>
      <c r="V783" s="33"/>
      <c r="W783" s="33"/>
      <c r="X783" s="33"/>
      <c r="Y783" s="3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  <c r="CK783" s="3"/>
      <c r="CL783" s="3"/>
      <c r="CM783" s="3"/>
      <c r="CN783" s="3"/>
      <c r="CO783" s="3"/>
      <c r="CP783" s="3"/>
      <c r="CQ783" s="3"/>
      <c r="CR783" s="3"/>
      <c r="CS783" s="3"/>
      <c r="CT783" s="3"/>
      <c r="CU783" s="3"/>
      <c r="CV783" s="3"/>
      <c r="CW783" s="3"/>
      <c r="CX783" s="3"/>
      <c r="CY783" s="3"/>
      <c r="CZ783" s="3"/>
    </row>
    <row r="784" spans="16:104" x14ac:dyDescent="0.25">
      <c r="P784" s="33"/>
      <c r="Q784" s="3"/>
      <c r="R784" s="3"/>
      <c r="S784" s="3"/>
      <c r="T784" s="3"/>
      <c r="U784" s="3"/>
      <c r="V784" s="33"/>
      <c r="W784" s="33"/>
      <c r="X784" s="33"/>
      <c r="Y784" s="3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  <c r="CK784" s="3"/>
      <c r="CL784" s="3"/>
      <c r="CM784" s="3"/>
      <c r="CN784" s="3"/>
      <c r="CO784" s="3"/>
      <c r="CP784" s="3"/>
      <c r="CQ784" s="3"/>
      <c r="CR784" s="3"/>
      <c r="CS784" s="3"/>
      <c r="CT784" s="3"/>
      <c r="CU784" s="3"/>
      <c r="CV784" s="3"/>
      <c r="CW784" s="3"/>
      <c r="CX784" s="3"/>
      <c r="CY784" s="3"/>
      <c r="CZ784" s="3"/>
    </row>
    <row r="785" spans="16:104" x14ac:dyDescent="0.25">
      <c r="P785" s="33"/>
      <c r="Q785" s="3"/>
      <c r="R785" s="3"/>
      <c r="S785" s="3"/>
      <c r="T785" s="3"/>
      <c r="U785" s="3"/>
      <c r="V785" s="33"/>
      <c r="W785" s="33"/>
      <c r="X785" s="33"/>
      <c r="Y785" s="3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  <c r="CK785" s="3"/>
      <c r="CL785" s="3"/>
      <c r="CM785" s="3"/>
      <c r="CN785" s="3"/>
      <c r="CO785" s="3"/>
      <c r="CP785" s="3"/>
      <c r="CQ785" s="3"/>
      <c r="CR785" s="3"/>
      <c r="CS785" s="3"/>
      <c r="CT785" s="3"/>
      <c r="CU785" s="3"/>
      <c r="CV785" s="3"/>
      <c r="CW785" s="3"/>
      <c r="CX785" s="3"/>
      <c r="CY785" s="3"/>
      <c r="CZ785" s="3"/>
    </row>
    <row r="786" spans="16:104" x14ac:dyDescent="0.25">
      <c r="P786" s="33"/>
      <c r="Q786" s="3"/>
      <c r="R786" s="3"/>
      <c r="S786" s="3"/>
      <c r="T786" s="3"/>
      <c r="U786" s="3"/>
      <c r="V786" s="33"/>
      <c r="W786" s="33"/>
      <c r="X786" s="33"/>
      <c r="Y786" s="3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  <c r="CL786" s="3"/>
      <c r="CM786" s="3"/>
      <c r="CN786" s="3"/>
      <c r="CO786" s="3"/>
      <c r="CP786" s="3"/>
      <c r="CQ786" s="3"/>
      <c r="CR786" s="3"/>
      <c r="CS786" s="3"/>
      <c r="CT786" s="3"/>
      <c r="CU786" s="3"/>
      <c r="CV786" s="3"/>
      <c r="CW786" s="3"/>
      <c r="CX786" s="3"/>
      <c r="CY786" s="3"/>
      <c r="CZ786" s="3"/>
    </row>
    <row r="787" spans="16:104" x14ac:dyDescent="0.25">
      <c r="P787" s="33"/>
      <c r="Q787" s="3"/>
      <c r="R787" s="3"/>
      <c r="S787" s="3"/>
      <c r="T787" s="3"/>
      <c r="U787" s="3"/>
      <c r="V787" s="33"/>
      <c r="W787" s="33"/>
      <c r="X787" s="33"/>
      <c r="Y787" s="3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  <c r="CL787" s="3"/>
      <c r="CM787" s="3"/>
      <c r="CN787" s="3"/>
      <c r="CO787" s="3"/>
      <c r="CP787" s="3"/>
      <c r="CQ787" s="3"/>
      <c r="CR787" s="3"/>
      <c r="CS787" s="3"/>
      <c r="CT787" s="3"/>
      <c r="CU787" s="3"/>
      <c r="CV787" s="3"/>
      <c r="CW787" s="3"/>
      <c r="CX787" s="3"/>
      <c r="CY787" s="3"/>
      <c r="CZ787" s="3"/>
    </row>
    <row r="788" spans="16:104" x14ac:dyDescent="0.25">
      <c r="P788" s="33"/>
      <c r="Q788" s="3"/>
      <c r="R788" s="3"/>
      <c r="S788" s="3"/>
      <c r="T788" s="3"/>
      <c r="U788" s="3"/>
      <c r="V788" s="33"/>
      <c r="W788" s="33"/>
      <c r="X788" s="33"/>
      <c r="Y788" s="3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  <c r="CL788" s="3"/>
      <c r="CM788" s="3"/>
      <c r="CN788" s="3"/>
      <c r="CO788" s="3"/>
      <c r="CP788" s="3"/>
      <c r="CQ788" s="3"/>
      <c r="CR788" s="3"/>
      <c r="CS788" s="3"/>
      <c r="CT788" s="3"/>
      <c r="CU788" s="3"/>
      <c r="CV788" s="3"/>
      <c r="CW788" s="3"/>
      <c r="CX788" s="3"/>
      <c r="CY788" s="3"/>
      <c r="CZ788" s="3"/>
    </row>
    <row r="789" spans="16:104" x14ac:dyDescent="0.25">
      <c r="P789" s="33"/>
      <c r="Q789" s="3"/>
      <c r="R789" s="3"/>
      <c r="S789" s="3"/>
      <c r="T789" s="3"/>
      <c r="U789" s="3"/>
      <c r="V789" s="33"/>
      <c r="W789" s="33"/>
      <c r="X789" s="33"/>
      <c r="Y789" s="3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  <c r="CL789" s="3"/>
      <c r="CM789" s="3"/>
      <c r="CN789" s="3"/>
      <c r="CO789" s="3"/>
      <c r="CP789" s="3"/>
      <c r="CQ789" s="3"/>
      <c r="CR789" s="3"/>
      <c r="CS789" s="3"/>
      <c r="CT789" s="3"/>
      <c r="CU789" s="3"/>
      <c r="CV789" s="3"/>
      <c r="CW789" s="3"/>
      <c r="CX789" s="3"/>
      <c r="CY789" s="3"/>
      <c r="CZ789" s="3"/>
    </row>
    <row r="790" spans="16:104" x14ac:dyDescent="0.25">
      <c r="P790" s="33"/>
      <c r="Q790" s="3"/>
      <c r="R790" s="3"/>
      <c r="S790" s="3"/>
      <c r="T790" s="3"/>
      <c r="U790" s="3"/>
      <c r="V790" s="33"/>
      <c r="W790" s="33"/>
      <c r="X790" s="33"/>
      <c r="Y790" s="3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  <c r="CL790" s="3"/>
      <c r="CM790" s="3"/>
      <c r="CN790" s="3"/>
      <c r="CO790" s="3"/>
      <c r="CP790" s="3"/>
      <c r="CQ790" s="3"/>
      <c r="CR790" s="3"/>
      <c r="CS790" s="3"/>
      <c r="CT790" s="3"/>
      <c r="CU790" s="3"/>
      <c r="CV790" s="3"/>
      <c r="CW790" s="3"/>
      <c r="CX790" s="3"/>
      <c r="CY790" s="3"/>
      <c r="CZ790" s="3"/>
    </row>
    <row r="791" spans="16:104" x14ac:dyDescent="0.25">
      <c r="P791" s="33"/>
      <c r="Q791" s="3"/>
      <c r="R791" s="3"/>
      <c r="S791" s="3"/>
      <c r="T791" s="3"/>
      <c r="U791" s="3"/>
      <c r="V791" s="33"/>
      <c r="W791" s="33"/>
      <c r="X791" s="33"/>
      <c r="Y791" s="3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  <c r="CL791" s="3"/>
      <c r="CM791" s="3"/>
      <c r="CN791" s="3"/>
      <c r="CO791" s="3"/>
      <c r="CP791" s="3"/>
      <c r="CQ791" s="3"/>
      <c r="CR791" s="3"/>
      <c r="CS791" s="3"/>
      <c r="CT791" s="3"/>
      <c r="CU791" s="3"/>
      <c r="CV791" s="3"/>
      <c r="CW791" s="3"/>
      <c r="CX791" s="3"/>
      <c r="CY791" s="3"/>
      <c r="CZ791" s="3"/>
    </row>
    <row r="792" spans="16:104" x14ac:dyDescent="0.25">
      <c r="P792" s="33"/>
      <c r="Q792" s="3"/>
      <c r="R792" s="3"/>
      <c r="S792" s="3"/>
      <c r="T792" s="3"/>
      <c r="U792" s="3"/>
      <c r="V792" s="33"/>
      <c r="W792" s="33"/>
      <c r="X792" s="33"/>
      <c r="Y792" s="3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  <c r="CL792" s="3"/>
      <c r="CM792" s="3"/>
      <c r="CN792" s="3"/>
      <c r="CO792" s="3"/>
      <c r="CP792" s="3"/>
      <c r="CQ792" s="3"/>
      <c r="CR792" s="3"/>
      <c r="CS792" s="3"/>
      <c r="CT792" s="3"/>
      <c r="CU792" s="3"/>
      <c r="CV792" s="3"/>
      <c r="CW792" s="3"/>
      <c r="CX792" s="3"/>
      <c r="CY792" s="3"/>
      <c r="CZ792" s="3"/>
    </row>
    <row r="793" spans="16:104" x14ac:dyDescent="0.25">
      <c r="P793" s="33"/>
      <c r="Q793" s="3"/>
      <c r="R793" s="3"/>
      <c r="S793" s="3"/>
      <c r="T793" s="3"/>
      <c r="U793" s="3"/>
      <c r="V793" s="33"/>
      <c r="W793" s="33"/>
      <c r="X793" s="33"/>
      <c r="Y793" s="3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3"/>
      <c r="CO793" s="3"/>
      <c r="CP793" s="3"/>
      <c r="CQ793" s="3"/>
      <c r="CR793" s="3"/>
      <c r="CS793" s="3"/>
      <c r="CT793" s="3"/>
      <c r="CU793" s="3"/>
      <c r="CV793" s="3"/>
      <c r="CW793" s="3"/>
      <c r="CX793" s="3"/>
      <c r="CY793" s="3"/>
      <c r="CZ793" s="3"/>
    </row>
    <row r="794" spans="16:104" x14ac:dyDescent="0.25">
      <c r="P794" s="33"/>
      <c r="Q794" s="3"/>
      <c r="R794" s="3"/>
      <c r="S794" s="3"/>
      <c r="T794" s="3"/>
      <c r="U794" s="3"/>
      <c r="V794" s="33"/>
      <c r="W794" s="33"/>
      <c r="X794" s="33"/>
      <c r="Y794" s="3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  <c r="CL794" s="3"/>
      <c r="CM794" s="3"/>
      <c r="CN794" s="3"/>
      <c r="CO794" s="3"/>
      <c r="CP794" s="3"/>
      <c r="CQ794" s="3"/>
      <c r="CR794" s="3"/>
      <c r="CS794" s="3"/>
      <c r="CT794" s="3"/>
      <c r="CU794" s="3"/>
      <c r="CV794" s="3"/>
      <c r="CW794" s="3"/>
      <c r="CX794" s="3"/>
      <c r="CY794" s="3"/>
      <c r="CZ794" s="3"/>
    </row>
    <row r="795" spans="16:104" x14ac:dyDescent="0.25">
      <c r="P795" s="33"/>
      <c r="Q795" s="3"/>
      <c r="R795" s="3"/>
      <c r="S795" s="3"/>
      <c r="T795" s="3"/>
      <c r="U795" s="3"/>
      <c r="V795" s="33"/>
      <c r="W795" s="33"/>
      <c r="X795" s="33"/>
      <c r="Y795" s="3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  <c r="CL795" s="3"/>
      <c r="CM795" s="3"/>
      <c r="CN795" s="3"/>
      <c r="CO795" s="3"/>
      <c r="CP795" s="3"/>
      <c r="CQ795" s="3"/>
      <c r="CR795" s="3"/>
      <c r="CS795" s="3"/>
      <c r="CT795" s="3"/>
      <c r="CU795" s="3"/>
      <c r="CV795" s="3"/>
      <c r="CW795" s="3"/>
      <c r="CX795" s="3"/>
      <c r="CY795" s="3"/>
      <c r="CZ795" s="3"/>
    </row>
    <row r="796" spans="16:104" x14ac:dyDescent="0.25">
      <c r="P796" s="33"/>
      <c r="Q796" s="3"/>
      <c r="R796" s="3"/>
      <c r="S796" s="3"/>
      <c r="T796" s="3"/>
      <c r="U796" s="3"/>
      <c r="V796" s="33"/>
      <c r="W796" s="33"/>
      <c r="X796" s="33"/>
      <c r="Y796" s="3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3"/>
      <c r="CO796" s="3"/>
      <c r="CP796" s="3"/>
      <c r="CQ796" s="3"/>
      <c r="CR796" s="3"/>
      <c r="CS796" s="3"/>
      <c r="CT796" s="3"/>
      <c r="CU796" s="3"/>
      <c r="CV796" s="3"/>
      <c r="CW796" s="3"/>
      <c r="CX796" s="3"/>
      <c r="CY796" s="3"/>
      <c r="CZ796" s="3"/>
    </row>
    <row r="797" spans="16:104" x14ac:dyDescent="0.25">
      <c r="P797" s="33"/>
      <c r="Q797" s="3"/>
      <c r="R797" s="3"/>
      <c r="S797" s="3"/>
      <c r="T797" s="3"/>
      <c r="U797" s="3"/>
      <c r="V797" s="33"/>
      <c r="W797" s="33"/>
      <c r="X797" s="33"/>
      <c r="Y797" s="3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  <c r="CL797" s="3"/>
      <c r="CM797" s="3"/>
      <c r="CN797" s="3"/>
      <c r="CO797" s="3"/>
      <c r="CP797" s="3"/>
      <c r="CQ797" s="3"/>
      <c r="CR797" s="3"/>
      <c r="CS797" s="3"/>
      <c r="CT797" s="3"/>
      <c r="CU797" s="3"/>
      <c r="CV797" s="3"/>
      <c r="CW797" s="3"/>
      <c r="CX797" s="3"/>
      <c r="CY797" s="3"/>
      <c r="CZ797" s="3"/>
    </row>
    <row r="798" spans="16:104" x14ac:dyDescent="0.25">
      <c r="P798" s="33"/>
      <c r="Q798" s="3"/>
      <c r="R798" s="3"/>
      <c r="S798" s="3"/>
      <c r="T798" s="3"/>
      <c r="U798" s="3"/>
      <c r="V798" s="33"/>
      <c r="W798" s="33"/>
      <c r="X798" s="33"/>
      <c r="Y798" s="3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3"/>
      <c r="CO798" s="3"/>
      <c r="CP798" s="3"/>
      <c r="CQ798" s="3"/>
      <c r="CR798" s="3"/>
      <c r="CS798" s="3"/>
      <c r="CT798" s="3"/>
      <c r="CU798" s="3"/>
      <c r="CV798" s="3"/>
      <c r="CW798" s="3"/>
      <c r="CX798" s="3"/>
      <c r="CY798" s="3"/>
      <c r="CZ798" s="3"/>
    </row>
    <row r="799" spans="16:104" x14ac:dyDescent="0.25">
      <c r="P799" s="33"/>
      <c r="Q799" s="3"/>
      <c r="R799" s="3"/>
      <c r="S799" s="3"/>
      <c r="T799" s="3"/>
      <c r="U799" s="3"/>
      <c r="V799" s="33"/>
      <c r="W799" s="33"/>
      <c r="X799" s="33"/>
      <c r="Y799" s="3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  <c r="CL799" s="3"/>
      <c r="CM799" s="3"/>
      <c r="CN799" s="3"/>
      <c r="CO799" s="3"/>
      <c r="CP799" s="3"/>
      <c r="CQ799" s="3"/>
      <c r="CR799" s="3"/>
      <c r="CS799" s="3"/>
      <c r="CT799" s="3"/>
      <c r="CU799" s="3"/>
      <c r="CV799" s="3"/>
      <c r="CW799" s="3"/>
      <c r="CX799" s="3"/>
      <c r="CY799" s="3"/>
      <c r="CZ799" s="3"/>
    </row>
    <row r="800" spans="16:104" x14ac:dyDescent="0.25">
      <c r="P800" s="33"/>
      <c r="Q800" s="3"/>
      <c r="R800" s="3"/>
      <c r="S800" s="3"/>
      <c r="T800" s="3"/>
      <c r="U800" s="3"/>
      <c r="V800" s="33"/>
      <c r="W800" s="33"/>
      <c r="X800" s="33"/>
      <c r="Y800" s="3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  <c r="CL800" s="3"/>
      <c r="CM800" s="3"/>
      <c r="CN800" s="3"/>
      <c r="CO800" s="3"/>
      <c r="CP800" s="3"/>
      <c r="CQ800" s="3"/>
      <c r="CR800" s="3"/>
      <c r="CS800" s="3"/>
      <c r="CT800" s="3"/>
      <c r="CU800" s="3"/>
      <c r="CV800" s="3"/>
      <c r="CW800" s="3"/>
      <c r="CX800" s="3"/>
      <c r="CY800" s="3"/>
      <c r="CZ800" s="3"/>
    </row>
    <row r="801" spans="16:104" x14ac:dyDescent="0.25">
      <c r="P801" s="33"/>
      <c r="Q801" s="3"/>
      <c r="R801" s="3"/>
      <c r="S801" s="3"/>
      <c r="T801" s="3"/>
      <c r="U801" s="3"/>
      <c r="V801" s="33"/>
      <c r="W801" s="33"/>
      <c r="X801" s="33"/>
      <c r="Y801" s="3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3"/>
      <c r="CO801" s="3"/>
      <c r="CP801" s="3"/>
      <c r="CQ801" s="3"/>
      <c r="CR801" s="3"/>
      <c r="CS801" s="3"/>
      <c r="CT801" s="3"/>
      <c r="CU801" s="3"/>
      <c r="CV801" s="3"/>
      <c r="CW801" s="3"/>
      <c r="CX801" s="3"/>
      <c r="CY801" s="3"/>
      <c r="CZ801" s="3"/>
    </row>
    <row r="802" spans="16:104" x14ac:dyDescent="0.25">
      <c r="P802" s="33"/>
      <c r="Q802" s="3"/>
      <c r="R802" s="3"/>
      <c r="S802" s="3"/>
      <c r="T802" s="3"/>
      <c r="U802" s="3"/>
      <c r="V802" s="33"/>
      <c r="W802" s="33"/>
      <c r="X802" s="33"/>
      <c r="Y802" s="3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3"/>
      <c r="CO802" s="3"/>
      <c r="CP802" s="3"/>
      <c r="CQ802" s="3"/>
      <c r="CR802" s="3"/>
      <c r="CS802" s="3"/>
      <c r="CT802" s="3"/>
      <c r="CU802" s="3"/>
      <c r="CV802" s="3"/>
      <c r="CW802" s="3"/>
      <c r="CX802" s="3"/>
      <c r="CY802" s="3"/>
      <c r="CZ802" s="3"/>
    </row>
    <row r="803" spans="16:104" x14ac:dyDescent="0.25">
      <c r="P803" s="33"/>
      <c r="Q803" s="3"/>
      <c r="R803" s="3"/>
      <c r="S803" s="3"/>
      <c r="T803" s="3"/>
      <c r="U803" s="3"/>
      <c r="V803" s="33"/>
      <c r="W803" s="33"/>
      <c r="X803" s="33"/>
      <c r="Y803" s="3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3"/>
      <c r="CO803" s="3"/>
      <c r="CP803" s="3"/>
      <c r="CQ803" s="3"/>
      <c r="CR803" s="3"/>
      <c r="CS803" s="3"/>
      <c r="CT803" s="3"/>
      <c r="CU803" s="3"/>
      <c r="CV803" s="3"/>
      <c r="CW803" s="3"/>
      <c r="CX803" s="3"/>
      <c r="CY803" s="3"/>
      <c r="CZ803" s="3"/>
    </row>
    <row r="804" spans="16:104" x14ac:dyDescent="0.25">
      <c r="P804" s="33"/>
      <c r="Q804" s="3"/>
      <c r="R804" s="3"/>
      <c r="S804" s="3"/>
      <c r="T804" s="3"/>
      <c r="U804" s="3"/>
      <c r="V804" s="33"/>
      <c r="W804" s="33"/>
      <c r="X804" s="33"/>
      <c r="Y804" s="3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3"/>
      <c r="CO804" s="3"/>
      <c r="CP804" s="3"/>
      <c r="CQ804" s="3"/>
      <c r="CR804" s="3"/>
      <c r="CS804" s="3"/>
      <c r="CT804" s="3"/>
      <c r="CU804" s="3"/>
      <c r="CV804" s="3"/>
      <c r="CW804" s="3"/>
      <c r="CX804" s="3"/>
      <c r="CY804" s="3"/>
      <c r="CZ804" s="3"/>
    </row>
    <row r="805" spans="16:104" x14ac:dyDescent="0.25">
      <c r="P805" s="33"/>
      <c r="Q805" s="3"/>
      <c r="R805" s="3"/>
      <c r="S805" s="3"/>
      <c r="T805" s="3"/>
      <c r="U805" s="3"/>
      <c r="V805" s="33"/>
      <c r="W805" s="33"/>
      <c r="X805" s="33"/>
      <c r="Y805" s="3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3"/>
      <c r="CO805" s="3"/>
      <c r="CP805" s="3"/>
      <c r="CQ805" s="3"/>
      <c r="CR805" s="3"/>
      <c r="CS805" s="3"/>
      <c r="CT805" s="3"/>
      <c r="CU805" s="3"/>
      <c r="CV805" s="3"/>
      <c r="CW805" s="3"/>
      <c r="CX805" s="3"/>
      <c r="CY805" s="3"/>
      <c r="CZ805" s="3"/>
    </row>
    <row r="806" spans="16:104" x14ac:dyDescent="0.25">
      <c r="P806" s="33"/>
      <c r="Q806" s="3"/>
      <c r="R806" s="3"/>
      <c r="S806" s="3"/>
      <c r="T806" s="3"/>
      <c r="U806" s="3"/>
      <c r="V806" s="33"/>
      <c r="W806" s="33"/>
      <c r="X806" s="33"/>
      <c r="Y806" s="3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3"/>
      <c r="CO806" s="3"/>
      <c r="CP806" s="3"/>
      <c r="CQ806" s="3"/>
      <c r="CR806" s="3"/>
      <c r="CS806" s="3"/>
      <c r="CT806" s="3"/>
      <c r="CU806" s="3"/>
      <c r="CV806" s="3"/>
      <c r="CW806" s="3"/>
      <c r="CX806" s="3"/>
      <c r="CY806" s="3"/>
      <c r="CZ806" s="3"/>
    </row>
    <row r="807" spans="16:104" x14ac:dyDescent="0.25">
      <c r="P807" s="33"/>
      <c r="Q807" s="3"/>
      <c r="R807" s="3"/>
      <c r="S807" s="3"/>
      <c r="T807" s="3"/>
      <c r="U807" s="3"/>
      <c r="V807" s="33"/>
      <c r="W807" s="33"/>
      <c r="X807" s="33"/>
      <c r="Y807" s="3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3"/>
      <c r="CO807" s="3"/>
      <c r="CP807" s="3"/>
      <c r="CQ807" s="3"/>
      <c r="CR807" s="3"/>
      <c r="CS807" s="3"/>
      <c r="CT807" s="3"/>
      <c r="CU807" s="3"/>
      <c r="CV807" s="3"/>
      <c r="CW807" s="3"/>
      <c r="CX807" s="3"/>
      <c r="CY807" s="3"/>
      <c r="CZ807" s="3"/>
    </row>
    <row r="808" spans="16:104" x14ac:dyDescent="0.25">
      <c r="P808" s="33"/>
      <c r="Q808" s="3"/>
      <c r="R808" s="3"/>
      <c r="S808" s="3"/>
      <c r="T808" s="3"/>
      <c r="U808" s="3"/>
      <c r="V808" s="33"/>
      <c r="W808" s="33"/>
      <c r="X808" s="33"/>
      <c r="Y808" s="3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3"/>
      <c r="CO808" s="3"/>
      <c r="CP808" s="3"/>
      <c r="CQ808" s="3"/>
      <c r="CR808" s="3"/>
      <c r="CS808" s="3"/>
      <c r="CT808" s="3"/>
      <c r="CU808" s="3"/>
      <c r="CV808" s="3"/>
      <c r="CW808" s="3"/>
      <c r="CX808" s="3"/>
      <c r="CY808" s="3"/>
      <c r="CZ808" s="3"/>
    </row>
    <row r="809" spans="16:104" x14ac:dyDescent="0.25">
      <c r="P809" s="33"/>
      <c r="Q809" s="3"/>
      <c r="R809" s="3"/>
      <c r="S809" s="3"/>
      <c r="T809" s="3"/>
      <c r="U809" s="3"/>
      <c r="V809" s="33"/>
      <c r="W809" s="33"/>
      <c r="X809" s="33"/>
      <c r="Y809" s="3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3"/>
      <c r="CO809" s="3"/>
      <c r="CP809" s="3"/>
      <c r="CQ809" s="3"/>
      <c r="CR809" s="3"/>
      <c r="CS809" s="3"/>
      <c r="CT809" s="3"/>
      <c r="CU809" s="3"/>
      <c r="CV809" s="3"/>
      <c r="CW809" s="3"/>
      <c r="CX809" s="3"/>
      <c r="CY809" s="3"/>
      <c r="CZ809" s="3"/>
    </row>
    <row r="810" spans="16:104" x14ac:dyDescent="0.25">
      <c r="P810" s="33"/>
      <c r="Q810" s="3"/>
      <c r="R810" s="3"/>
      <c r="S810" s="3"/>
      <c r="T810" s="3"/>
      <c r="U810" s="3"/>
      <c r="V810" s="33"/>
      <c r="W810" s="33"/>
      <c r="X810" s="33"/>
      <c r="Y810" s="3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3"/>
      <c r="CO810" s="3"/>
      <c r="CP810" s="3"/>
      <c r="CQ810" s="3"/>
      <c r="CR810" s="3"/>
      <c r="CS810" s="3"/>
      <c r="CT810" s="3"/>
      <c r="CU810" s="3"/>
      <c r="CV810" s="3"/>
      <c r="CW810" s="3"/>
      <c r="CX810" s="3"/>
      <c r="CY810" s="3"/>
      <c r="CZ810" s="3"/>
    </row>
    <row r="811" spans="16:104" x14ac:dyDescent="0.25">
      <c r="P811" s="33"/>
      <c r="Q811" s="3"/>
      <c r="R811" s="3"/>
      <c r="S811" s="3"/>
      <c r="T811" s="3"/>
      <c r="U811" s="3"/>
      <c r="V811" s="33"/>
      <c r="W811" s="33"/>
      <c r="X811" s="33"/>
      <c r="Y811" s="3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3"/>
      <c r="CO811" s="3"/>
      <c r="CP811" s="3"/>
      <c r="CQ811" s="3"/>
      <c r="CR811" s="3"/>
      <c r="CS811" s="3"/>
      <c r="CT811" s="3"/>
      <c r="CU811" s="3"/>
      <c r="CV811" s="3"/>
      <c r="CW811" s="3"/>
      <c r="CX811" s="3"/>
      <c r="CY811" s="3"/>
      <c r="CZ811" s="3"/>
    </row>
    <row r="812" spans="16:104" x14ac:dyDescent="0.25">
      <c r="P812" s="33"/>
      <c r="Q812" s="3"/>
      <c r="R812" s="3"/>
      <c r="S812" s="3"/>
      <c r="T812" s="3"/>
      <c r="U812" s="3"/>
      <c r="V812" s="33"/>
      <c r="W812" s="33"/>
      <c r="X812" s="33"/>
      <c r="Y812" s="3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3"/>
      <c r="CO812" s="3"/>
      <c r="CP812" s="3"/>
      <c r="CQ812" s="3"/>
      <c r="CR812" s="3"/>
      <c r="CS812" s="3"/>
      <c r="CT812" s="3"/>
      <c r="CU812" s="3"/>
      <c r="CV812" s="3"/>
      <c r="CW812" s="3"/>
      <c r="CX812" s="3"/>
      <c r="CY812" s="3"/>
      <c r="CZ812" s="3"/>
    </row>
    <row r="813" spans="16:104" x14ac:dyDescent="0.25">
      <c r="P813" s="33"/>
      <c r="Q813" s="3"/>
      <c r="R813" s="3"/>
      <c r="S813" s="3"/>
      <c r="T813" s="3"/>
      <c r="U813" s="3"/>
      <c r="V813" s="33"/>
      <c r="W813" s="33"/>
      <c r="X813" s="33"/>
      <c r="Y813" s="3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  <c r="CL813" s="3"/>
      <c r="CM813" s="3"/>
      <c r="CN813" s="3"/>
      <c r="CO813" s="3"/>
      <c r="CP813" s="3"/>
      <c r="CQ813" s="3"/>
      <c r="CR813" s="3"/>
      <c r="CS813" s="3"/>
      <c r="CT813" s="3"/>
      <c r="CU813" s="3"/>
      <c r="CV813" s="3"/>
      <c r="CW813" s="3"/>
      <c r="CX813" s="3"/>
      <c r="CY813" s="3"/>
      <c r="CZ813" s="3"/>
    </row>
    <row r="814" spans="16:104" x14ac:dyDescent="0.25">
      <c r="P814" s="33"/>
      <c r="Q814" s="3"/>
      <c r="R814" s="3"/>
      <c r="S814" s="3"/>
      <c r="T814" s="3"/>
      <c r="U814" s="3"/>
      <c r="V814" s="33"/>
      <c r="W814" s="33"/>
      <c r="X814" s="33"/>
      <c r="Y814" s="3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  <c r="CL814" s="3"/>
      <c r="CM814" s="3"/>
      <c r="CN814" s="3"/>
      <c r="CO814" s="3"/>
      <c r="CP814" s="3"/>
      <c r="CQ814" s="3"/>
      <c r="CR814" s="3"/>
      <c r="CS814" s="3"/>
      <c r="CT814" s="3"/>
      <c r="CU814" s="3"/>
      <c r="CV814" s="3"/>
      <c r="CW814" s="3"/>
      <c r="CX814" s="3"/>
      <c r="CY814" s="3"/>
      <c r="CZ814" s="3"/>
    </row>
    <row r="815" spans="16:104" x14ac:dyDescent="0.25">
      <c r="P815" s="33"/>
      <c r="Q815" s="3"/>
      <c r="R815" s="3"/>
      <c r="S815" s="3"/>
      <c r="T815" s="3"/>
      <c r="U815" s="3"/>
      <c r="V815" s="33"/>
      <c r="W815" s="33"/>
      <c r="X815" s="33"/>
      <c r="Y815" s="3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  <c r="CL815" s="3"/>
      <c r="CM815" s="3"/>
      <c r="CN815" s="3"/>
      <c r="CO815" s="3"/>
      <c r="CP815" s="3"/>
      <c r="CQ815" s="3"/>
      <c r="CR815" s="3"/>
      <c r="CS815" s="3"/>
      <c r="CT815" s="3"/>
      <c r="CU815" s="3"/>
      <c r="CV815" s="3"/>
      <c r="CW815" s="3"/>
      <c r="CX815" s="3"/>
      <c r="CY815" s="3"/>
      <c r="CZ815" s="3"/>
    </row>
    <row r="816" spans="16:104" x14ac:dyDescent="0.25">
      <c r="P816" s="33"/>
      <c r="Q816" s="3"/>
      <c r="R816" s="3"/>
      <c r="S816" s="3"/>
      <c r="T816" s="3"/>
      <c r="U816" s="3"/>
      <c r="V816" s="33"/>
      <c r="W816" s="33"/>
      <c r="X816" s="33"/>
      <c r="Y816" s="3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3"/>
      <c r="CJ816" s="3"/>
      <c r="CK816" s="3"/>
      <c r="CL816" s="3"/>
      <c r="CM816" s="3"/>
      <c r="CN816" s="3"/>
      <c r="CO816" s="3"/>
      <c r="CP816" s="3"/>
      <c r="CQ816" s="3"/>
      <c r="CR816" s="3"/>
      <c r="CS816" s="3"/>
      <c r="CT816" s="3"/>
      <c r="CU816" s="3"/>
      <c r="CV816" s="3"/>
      <c r="CW816" s="3"/>
      <c r="CX816" s="3"/>
      <c r="CY816" s="3"/>
      <c r="CZ816" s="3"/>
    </row>
    <row r="817" spans="16:104" x14ac:dyDescent="0.25">
      <c r="P817" s="33"/>
      <c r="Q817" s="3"/>
      <c r="R817" s="3"/>
      <c r="S817" s="3"/>
      <c r="T817" s="3"/>
      <c r="U817" s="3"/>
      <c r="V817" s="33"/>
      <c r="W817" s="33"/>
      <c r="X817" s="33"/>
      <c r="Y817" s="3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  <c r="CK817" s="3"/>
      <c r="CL817" s="3"/>
      <c r="CM817" s="3"/>
      <c r="CN817" s="3"/>
      <c r="CO817" s="3"/>
      <c r="CP817" s="3"/>
      <c r="CQ817" s="3"/>
      <c r="CR817" s="3"/>
      <c r="CS817" s="3"/>
      <c r="CT817" s="3"/>
      <c r="CU817" s="3"/>
      <c r="CV817" s="3"/>
      <c r="CW817" s="3"/>
      <c r="CX817" s="3"/>
      <c r="CY817" s="3"/>
      <c r="CZ817" s="3"/>
    </row>
    <row r="818" spans="16:104" x14ac:dyDescent="0.25">
      <c r="P818" s="33"/>
      <c r="Q818" s="3"/>
      <c r="R818" s="3"/>
      <c r="S818" s="3"/>
      <c r="T818" s="3"/>
      <c r="U818" s="3"/>
      <c r="V818" s="33"/>
      <c r="W818" s="33"/>
      <c r="X818" s="33"/>
      <c r="Y818" s="3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  <c r="CK818" s="3"/>
      <c r="CL818" s="3"/>
      <c r="CM818" s="3"/>
      <c r="CN818" s="3"/>
      <c r="CO818" s="3"/>
      <c r="CP818" s="3"/>
      <c r="CQ818" s="3"/>
      <c r="CR818" s="3"/>
      <c r="CS818" s="3"/>
      <c r="CT818" s="3"/>
      <c r="CU818" s="3"/>
      <c r="CV818" s="3"/>
      <c r="CW818" s="3"/>
      <c r="CX818" s="3"/>
      <c r="CY818" s="3"/>
      <c r="CZ818" s="3"/>
    </row>
    <row r="819" spans="16:104" x14ac:dyDescent="0.25">
      <c r="P819" s="33"/>
      <c r="Q819" s="3"/>
      <c r="R819" s="3"/>
      <c r="S819" s="3"/>
      <c r="T819" s="3"/>
      <c r="U819" s="3"/>
      <c r="V819" s="33"/>
      <c r="W819" s="33"/>
      <c r="X819" s="33"/>
      <c r="Y819" s="3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  <c r="CK819" s="3"/>
      <c r="CL819" s="3"/>
      <c r="CM819" s="3"/>
      <c r="CN819" s="3"/>
      <c r="CO819" s="3"/>
      <c r="CP819" s="3"/>
      <c r="CQ819" s="3"/>
      <c r="CR819" s="3"/>
      <c r="CS819" s="3"/>
      <c r="CT819" s="3"/>
      <c r="CU819" s="3"/>
      <c r="CV819" s="3"/>
      <c r="CW819" s="3"/>
      <c r="CX819" s="3"/>
      <c r="CY819" s="3"/>
      <c r="CZ819" s="3"/>
    </row>
    <row r="820" spans="16:104" x14ac:dyDescent="0.25">
      <c r="P820" s="33"/>
      <c r="Q820" s="3"/>
      <c r="R820" s="3"/>
      <c r="S820" s="3"/>
      <c r="T820" s="3"/>
      <c r="U820" s="3"/>
      <c r="V820" s="33"/>
      <c r="W820" s="33"/>
      <c r="X820" s="33"/>
      <c r="Y820" s="3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  <c r="CK820" s="3"/>
      <c r="CL820" s="3"/>
      <c r="CM820" s="3"/>
      <c r="CN820" s="3"/>
      <c r="CO820" s="3"/>
      <c r="CP820" s="3"/>
      <c r="CQ820" s="3"/>
      <c r="CR820" s="3"/>
      <c r="CS820" s="3"/>
      <c r="CT820" s="3"/>
      <c r="CU820" s="3"/>
      <c r="CV820" s="3"/>
      <c r="CW820" s="3"/>
      <c r="CX820" s="3"/>
      <c r="CY820" s="3"/>
      <c r="CZ820" s="3"/>
    </row>
    <row r="821" spans="16:104" x14ac:dyDescent="0.25">
      <c r="P821" s="33"/>
      <c r="Q821" s="3"/>
      <c r="R821" s="3"/>
      <c r="S821" s="3"/>
      <c r="T821" s="3"/>
      <c r="U821" s="3"/>
      <c r="V821" s="33"/>
      <c r="W821" s="33"/>
      <c r="X821" s="33"/>
      <c r="Y821" s="3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3"/>
      <c r="CJ821" s="3"/>
      <c r="CK821" s="3"/>
      <c r="CL821" s="3"/>
      <c r="CM821" s="3"/>
      <c r="CN821" s="3"/>
      <c r="CO821" s="3"/>
      <c r="CP821" s="3"/>
      <c r="CQ821" s="3"/>
      <c r="CR821" s="3"/>
      <c r="CS821" s="3"/>
      <c r="CT821" s="3"/>
      <c r="CU821" s="3"/>
      <c r="CV821" s="3"/>
      <c r="CW821" s="3"/>
      <c r="CX821" s="3"/>
      <c r="CY821" s="3"/>
      <c r="CZ821" s="3"/>
    </row>
    <row r="822" spans="16:104" x14ac:dyDescent="0.25">
      <c r="P822" s="33"/>
      <c r="Q822" s="3"/>
      <c r="R822" s="3"/>
      <c r="S822" s="3"/>
      <c r="T822" s="3"/>
      <c r="U822" s="3"/>
      <c r="V822" s="33"/>
      <c r="W822" s="33"/>
      <c r="X822" s="33"/>
      <c r="Y822" s="3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  <c r="CK822" s="3"/>
      <c r="CL822" s="3"/>
      <c r="CM822" s="3"/>
      <c r="CN822" s="3"/>
      <c r="CO822" s="3"/>
      <c r="CP822" s="3"/>
      <c r="CQ822" s="3"/>
      <c r="CR822" s="3"/>
      <c r="CS822" s="3"/>
      <c r="CT822" s="3"/>
      <c r="CU822" s="3"/>
      <c r="CV822" s="3"/>
      <c r="CW822" s="3"/>
      <c r="CX822" s="3"/>
      <c r="CY822" s="3"/>
      <c r="CZ822" s="3"/>
    </row>
    <row r="823" spans="16:104" x14ac:dyDescent="0.25">
      <c r="P823" s="33"/>
      <c r="Q823" s="3"/>
      <c r="R823" s="3"/>
      <c r="S823" s="3"/>
      <c r="T823" s="3"/>
      <c r="U823" s="3"/>
      <c r="V823" s="33"/>
      <c r="W823" s="33"/>
      <c r="X823" s="33"/>
      <c r="Y823" s="3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  <c r="CK823" s="3"/>
      <c r="CL823" s="3"/>
      <c r="CM823" s="3"/>
      <c r="CN823" s="3"/>
      <c r="CO823" s="3"/>
      <c r="CP823" s="3"/>
      <c r="CQ823" s="3"/>
      <c r="CR823" s="3"/>
      <c r="CS823" s="3"/>
      <c r="CT823" s="3"/>
      <c r="CU823" s="3"/>
      <c r="CV823" s="3"/>
      <c r="CW823" s="3"/>
      <c r="CX823" s="3"/>
      <c r="CY823" s="3"/>
      <c r="CZ823" s="3"/>
    </row>
    <row r="824" spans="16:104" x14ac:dyDescent="0.25">
      <c r="P824" s="33"/>
      <c r="Q824" s="3"/>
      <c r="R824" s="3"/>
      <c r="S824" s="3"/>
      <c r="T824" s="3"/>
      <c r="U824" s="3"/>
      <c r="V824" s="33"/>
      <c r="W824" s="33"/>
      <c r="X824" s="33"/>
      <c r="Y824" s="3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3"/>
      <c r="CJ824" s="3"/>
      <c r="CK824" s="3"/>
      <c r="CL824" s="3"/>
      <c r="CM824" s="3"/>
      <c r="CN824" s="3"/>
      <c r="CO824" s="3"/>
      <c r="CP824" s="3"/>
      <c r="CQ824" s="3"/>
      <c r="CR824" s="3"/>
      <c r="CS824" s="3"/>
      <c r="CT824" s="3"/>
      <c r="CU824" s="3"/>
      <c r="CV824" s="3"/>
      <c r="CW824" s="3"/>
      <c r="CX824" s="3"/>
      <c r="CY824" s="3"/>
      <c r="CZ824" s="3"/>
    </row>
    <row r="825" spans="16:104" x14ac:dyDescent="0.25">
      <c r="P825" s="33"/>
      <c r="Q825" s="3"/>
      <c r="R825" s="3"/>
      <c r="S825" s="3"/>
      <c r="T825" s="3"/>
      <c r="U825" s="3"/>
      <c r="V825" s="33"/>
      <c r="W825" s="33"/>
      <c r="X825" s="33"/>
      <c r="Y825" s="3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  <c r="CK825" s="3"/>
      <c r="CL825" s="3"/>
      <c r="CM825" s="3"/>
      <c r="CN825" s="3"/>
      <c r="CO825" s="3"/>
      <c r="CP825" s="3"/>
      <c r="CQ825" s="3"/>
      <c r="CR825" s="3"/>
      <c r="CS825" s="3"/>
      <c r="CT825" s="3"/>
      <c r="CU825" s="3"/>
      <c r="CV825" s="3"/>
      <c r="CW825" s="3"/>
      <c r="CX825" s="3"/>
      <c r="CY825" s="3"/>
      <c r="CZ825" s="3"/>
    </row>
    <row r="826" spans="16:104" x14ac:dyDescent="0.25">
      <c r="P826" s="33"/>
      <c r="Q826" s="3"/>
      <c r="R826" s="3"/>
      <c r="S826" s="3"/>
      <c r="T826" s="3"/>
      <c r="U826" s="3"/>
      <c r="V826" s="33"/>
      <c r="W826" s="33"/>
      <c r="X826" s="33"/>
      <c r="Y826" s="3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3"/>
      <c r="CJ826" s="3"/>
      <c r="CK826" s="3"/>
      <c r="CL826" s="3"/>
      <c r="CM826" s="3"/>
      <c r="CN826" s="3"/>
      <c r="CO826" s="3"/>
      <c r="CP826" s="3"/>
      <c r="CQ826" s="3"/>
      <c r="CR826" s="3"/>
      <c r="CS826" s="3"/>
      <c r="CT826" s="3"/>
      <c r="CU826" s="3"/>
      <c r="CV826" s="3"/>
      <c r="CW826" s="3"/>
      <c r="CX826" s="3"/>
      <c r="CY826" s="3"/>
      <c r="CZ826" s="3"/>
    </row>
    <row r="827" spans="16:104" x14ac:dyDescent="0.25">
      <c r="P827" s="33"/>
      <c r="Q827" s="3"/>
      <c r="R827" s="3"/>
      <c r="S827" s="3"/>
      <c r="T827" s="3"/>
      <c r="U827" s="3"/>
      <c r="V827" s="33"/>
      <c r="W827" s="33"/>
      <c r="X827" s="33"/>
      <c r="Y827" s="3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3"/>
      <c r="CJ827" s="3"/>
      <c r="CK827" s="3"/>
      <c r="CL827" s="3"/>
      <c r="CM827" s="3"/>
      <c r="CN827" s="3"/>
      <c r="CO827" s="3"/>
      <c r="CP827" s="3"/>
      <c r="CQ827" s="3"/>
      <c r="CR827" s="3"/>
      <c r="CS827" s="3"/>
      <c r="CT827" s="3"/>
      <c r="CU827" s="3"/>
      <c r="CV827" s="3"/>
      <c r="CW827" s="3"/>
      <c r="CX827" s="3"/>
      <c r="CY827" s="3"/>
      <c r="CZ827" s="3"/>
    </row>
    <row r="828" spans="16:104" x14ac:dyDescent="0.25">
      <c r="P828" s="33"/>
      <c r="Q828" s="3"/>
      <c r="R828" s="3"/>
      <c r="S828" s="3"/>
      <c r="T828" s="3"/>
      <c r="U828" s="3"/>
      <c r="V828" s="33"/>
      <c r="W828" s="33"/>
      <c r="X828" s="33"/>
      <c r="Y828" s="3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3"/>
      <c r="CJ828" s="3"/>
      <c r="CK828" s="3"/>
      <c r="CL828" s="3"/>
      <c r="CM828" s="3"/>
      <c r="CN828" s="3"/>
      <c r="CO828" s="3"/>
      <c r="CP828" s="3"/>
      <c r="CQ828" s="3"/>
      <c r="CR828" s="3"/>
      <c r="CS828" s="3"/>
      <c r="CT828" s="3"/>
      <c r="CU828" s="3"/>
      <c r="CV828" s="3"/>
      <c r="CW828" s="3"/>
      <c r="CX828" s="3"/>
      <c r="CY828" s="3"/>
      <c r="CZ828" s="3"/>
    </row>
    <row r="829" spans="16:104" x14ac:dyDescent="0.25">
      <c r="P829" s="33"/>
      <c r="Q829" s="3"/>
      <c r="R829" s="3"/>
      <c r="S829" s="3"/>
      <c r="T829" s="3"/>
      <c r="U829" s="3"/>
      <c r="V829" s="33"/>
      <c r="W829" s="33"/>
      <c r="X829" s="33"/>
      <c r="Y829" s="3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3"/>
      <c r="CJ829" s="3"/>
      <c r="CK829" s="3"/>
      <c r="CL829" s="3"/>
      <c r="CM829" s="3"/>
      <c r="CN829" s="3"/>
      <c r="CO829" s="3"/>
      <c r="CP829" s="3"/>
      <c r="CQ829" s="3"/>
      <c r="CR829" s="3"/>
      <c r="CS829" s="3"/>
      <c r="CT829" s="3"/>
      <c r="CU829" s="3"/>
      <c r="CV829" s="3"/>
      <c r="CW829" s="3"/>
      <c r="CX829" s="3"/>
      <c r="CY829" s="3"/>
      <c r="CZ829" s="3"/>
    </row>
    <row r="830" spans="16:104" x14ac:dyDescent="0.25">
      <c r="P830" s="33"/>
      <c r="Q830" s="3"/>
      <c r="R830" s="3"/>
      <c r="S830" s="3"/>
      <c r="T830" s="3"/>
      <c r="U830" s="3"/>
      <c r="V830" s="33"/>
      <c r="W830" s="33"/>
      <c r="X830" s="33"/>
      <c r="Y830" s="3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3"/>
      <c r="CJ830" s="3"/>
      <c r="CK830" s="3"/>
      <c r="CL830" s="3"/>
      <c r="CM830" s="3"/>
      <c r="CN830" s="3"/>
      <c r="CO830" s="3"/>
      <c r="CP830" s="3"/>
      <c r="CQ830" s="3"/>
      <c r="CR830" s="3"/>
      <c r="CS830" s="3"/>
      <c r="CT830" s="3"/>
      <c r="CU830" s="3"/>
      <c r="CV830" s="3"/>
      <c r="CW830" s="3"/>
      <c r="CX830" s="3"/>
      <c r="CY830" s="3"/>
      <c r="CZ830" s="3"/>
    </row>
    <row r="831" spans="16:104" x14ac:dyDescent="0.25">
      <c r="P831" s="33"/>
      <c r="Q831" s="3"/>
      <c r="R831" s="3"/>
      <c r="S831" s="3"/>
      <c r="T831" s="3"/>
      <c r="U831" s="3"/>
      <c r="V831" s="33"/>
      <c r="W831" s="33"/>
      <c r="X831" s="33"/>
      <c r="Y831" s="3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3"/>
      <c r="CJ831" s="3"/>
      <c r="CK831" s="3"/>
      <c r="CL831" s="3"/>
      <c r="CM831" s="3"/>
      <c r="CN831" s="3"/>
      <c r="CO831" s="3"/>
      <c r="CP831" s="3"/>
      <c r="CQ831" s="3"/>
      <c r="CR831" s="3"/>
      <c r="CS831" s="3"/>
      <c r="CT831" s="3"/>
      <c r="CU831" s="3"/>
      <c r="CV831" s="3"/>
      <c r="CW831" s="3"/>
      <c r="CX831" s="3"/>
      <c r="CY831" s="3"/>
      <c r="CZ831" s="3"/>
    </row>
    <row r="832" spans="16:104" x14ac:dyDescent="0.25">
      <c r="P832" s="33"/>
      <c r="Q832" s="3"/>
      <c r="R832" s="3"/>
      <c r="S832" s="3"/>
      <c r="T832" s="3"/>
      <c r="U832" s="3"/>
      <c r="V832" s="33"/>
      <c r="W832" s="33"/>
      <c r="X832" s="33"/>
      <c r="Y832" s="3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3"/>
      <c r="CJ832" s="3"/>
      <c r="CK832" s="3"/>
      <c r="CL832" s="3"/>
      <c r="CM832" s="3"/>
      <c r="CN832" s="3"/>
      <c r="CO832" s="3"/>
      <c r="CP832" s="3"/>
      <c r="CQ832" s="3"/>
      <c r="CR832" s="3"/>
      <c r="CS832" s="3"/>
      <c r="CT832" s="3"/>
      <c r="CU832" s="3"/>
      <c r="CV832" s="3"/>
      <c r="CW832" s="3"/>
      <c r="CX832" s="3"/>
      <c r="CY832" s="3"/>
      <c r="CZ832" s="3"/>
    </row>
    <row r="833" spans="16:104" x14ac:dyDescent="0.25">
      <c r="P833" s="33"/>
      <c r="Q833" s="3"/>
      <c r="R833" s="3"/>
      <c r="S833" s="3"/>
      <c r="T833" s="3"/>
      <c r="U833" s="3"/>
      <c r="V833" s="33"/>
      <c r="W833" s="33"/>
      <c r="X833" s="33"/>
      <c r="Y833" s="3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3"/>
      <c r="CJ833" s="3"/>
      <c r="CK833" s="3"/>
      <c r="CL833" s="3"/>
      <c r="CM833" s="3"/>
      <c r="CN833" s="3"/>
      <c r="CO833" s="3"/>
      <c r="CP833" s="3"/>
      <c r="CQ833" s="3"/>
      <c r="CR833" s="3"/>
      <c r="CS833" s="3"/>
      <c r="CT833" s="3"/>
      <c r="CU833" s="3"/>
      <c r="CV833" s="3"/>
      <c r="CW833" s="3"/>
      <c r="CX833" s="3"/>
      <c r="CY833" s="3"/>
      <c r="CZ833" s="3"/>
    </row>
    <row r="834" spans="16:104" x14ac:dyDescent="0.25">
      <c r="P834" s="33"/>
      <c r="Q834" s="3"/>
      <c r="R834" s="3"/>
      <c r="S834" s="3"/>
      <c r="T834" s="3"/>
      <c r="U834" s="3"/>
      <c r="V834" s="33"/>
      <c r="W834" s="33"/>
      <c r="X834" s="33"/>
      <c r="Y834" s="3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3"/>
      <c r="CJ834" s="3"/>
      <c r="CK834" s="3"/>
      <c r="CL834" s="3"/>
      <c r="CM834" s="3"/>
      <c r="CN834" s="3"/>
      <c r="CO834" s="3"/>
      <c r="CP834" s="3"/>
      <c r="CQ834" s="3"/>
      <c r="CR834" s="3"/>
      <c r="CS834" s="3"/>
      <c r="CT834" s="3"/>
      <c r="CU834" s="3"/>
      <c r="CV834" s="3"/>
      <c r="CW834" s="3"/>
      <c r="CX834" s="3"/>
      <c r="CY834" s="3"/>
      <c r="CZ834" s="3"/>
    </row>
    <row r="835" spans="16:104" x14ac:dyDescent="0.25">
      <c r="P835" s="33"/>
      <c r="Q835" s="3"/>
      <c r="R835" s="3"/>
      <c r="S835" s="3"/>
      <c r="T835" s="3"/>
      <c r="U835" s="3"/>
      <c r="V835" s="33"/>
      <c r="W835" s="33"/>
      <c r="X835" s="33"/>
      <c r="Y835" s="3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  <c r="CK835" s="3"/>
      <c r="CL835" s="3"/>
      <c r="CM835" s="3"/>
      <c r="CN835" s="3"/>
      <c r="CO835" s="3"/>
      <c r="CP835" s="3"/>
      <c r="CQ835" s="3"/>
      <c r="CR835" s="3"/>
      <c r="CS835" s="3"/>
      <c r="CT835" s="3"/>
      <c r="CU835" s="3"/>
      <c r="CV835" s="3"/>
      <c r="CW835" s="3"/>
      <c r="CX835" s="3"/>
      <c r="CY835" s="3"/>
      <c r="CZ835" s="3"/>
    </row>
    <row r="836" spans="16:104" x14ac:dyDescent="0.25">
      <c r="P836" s="33"/>
      <c r="Q836" s="3"/>
      <c r="R836" s="3"/>
      <c r="S836" s="3"/>
      <c r="T836" s="3"/>
      <c r="U836" s="3"/>
      <c r="V836" s="33"/>
      <c r="W836" s="33"/>
      <c r="X836" s="33"/>
      <c r="Y836" s="3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3"/>
      <c r="CJ836" s="3"/>
      <c r="CK836" s="3"/>
      <c r="CL836" s="3"/>
      <c r="CM836" s="3"/>
      <c r="CN836" s="3"/>
      <c r="CO836" s="3"/>
      <c r="CP836" s="3"/>
      <c r="CQ836" s="3"/>
      <c r="CR836" s="3"/>
      <c r="CS836" s="3"/>
      <c r="CT836" s="3"/>
      <c r="CU836" s="3"/>
      <c r="CV836" s="3"/>
      <c r="CW836" s="3"/>
      <c r="CX836" s="3"/>
      <c r="CY836" s="3"/>
      <c r="CZ836" s="3"/>
    </row>
    <row r="837" spans="16:104" x14ac:dyDescent="0.25">
      <c r="P837" s="33"/>
      <c r="Q837" s="3"/>
      <c r="R837" s="3"/>
      <c r="S837" s="3"/>
      <c r="T837" s="3"/>
      <c r="U837" s="3"/>
      <c r="V837" s="33"/>
      <c r="W837" s="33"/>
      <c r="X837" s="33"/>
      <c r="Y837" s="3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3"/>
      <c r="CJ837" s="3"/>
      <c r="CK837" s="3"/>
      <c r="CL837" s="3"/>
      <c r="CM837" s="3"/>
      <c r="CN837" s="3"/>
      <c r="CO837" s="3"/>
      <c r="CP837" s="3"/>
      <c r="CQ837" s="3"/>
      <c r="CR837" s="3"/>
      <c r="CS837" s="3"/>
      <c r="CT837" s="3"/>
      <c r="CU837" s="3"/>
      <c r="CV837" s="3"/>
      <c r="CW837" s="3"/>
      <c r="CX837" s="3"/>
      <c r="CY837" s="3"/>
      <c r="CZ837" s="3"/>
    </row>
    <row r="838" spans="16:104" x14ac:dyDescent="0.25">
      <c r="P838" s="33"/>
      <c r="Q838" s="3"/>
      <c r="R838" s="3"/>
      <c r="S838" s="3"/>
      <c r="T838" s="3"/>
      <c r="U838" s="3"/>
      <c r="V838" s="33"/>
      <c r="W838" s="33"/>
      <c r="X838" s="33"/>
      <c r="Y838" s="3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3"/>
      <c r="CJ838" s="3"/>
      <c r="CK838" s="3"/>
      <c r="CL838" s="3"/>
      <c r="CM838" s="3"/>
      <c r="CN838" s="3"/>
      <c r="CO838" s="3"/>
      <c r="CP838" s="3"/>
      <c r="CQ838" s="3"/>
      <c r="CR838" s="3"/>
      <c r="CS838" s="3"/>
      <c r="CT838" s="3"/>
      <c r="CU838" s="3"/>
      <c r="CV838" s="3"/>
      <c r="CW838" s="3"/>
      <c r="CX838" s="3"/>
      <c r="CY838" s="3"/>
      <c r="CZ838" s="3"/>
    </row>
    <row r="839" spans="16:104" x14ac:dyDescent="0.25">
      <c r="P839" s="33"/>
      <c r="Q839" s="3"/>
      <c r="R839" s="3"/>
      <c r="S839" s="3"/>
      <c r="T839" s="3"/>
      <c r="U839" s="3"/>
      <c r="V839" s="33"/>
      <c r="W839" s="33"/>
      <c r="X839" s="33"/>
      <c r="Y839" s="3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3"/>
      <c r="CJ839" s="3"/>
      <c r="CK839" s="3"/>
      <c r="CL839" s="3"/>
      <c r="CM839" s="3"/>
      <c r="CN839" s="3"/>
      <c r="CO839" s="3"/>
      <c r="CP839" s="3"/>
      <c r="CQ839" s="3"/>
      <c r="CR839" s="3"/>
      <c r="CS839" s="3"/>
      <c r="CT839" s="3"/>
      <c r="CU839" s="3"/>
      <c r="CV839" s="3"/>
      <c r="CW839" s="3"/>
      <c r="CX839" s="3"/>
      <c r="CY839" s="3"/>
      <c r="CZ839" s="3"/>
    </row>
    <row r="840" spans="16:104" x14ac:dyDescent="0.25">
      <c r="P840" s="33"/>
      <c r="Q840" s="3"/>
      <c r="R840" s="3"/>
      <c r="S840" s="3"/>
      <c r="T840" s="3"/>
      <c r="U840" s="3"/>
      <c r="V840" s="33"/>
      <c r="W840" s="33"/>
      <c r="X840" s="33"/>
      <c r="Y840" s="3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3"/>
      <c r="CJ840" s="3"/>
      <c r="CK840" s="3"/>
      <c r="CL840" s="3"/>
      <c r="CM840" s="3"/>
      <c r="CN840" s="3"/>
      <c r="CO840" s="3"/>
      <c r="CP840" s="3"/>
      <c r="CQ840" s="3"/>
      <c r="CR840" s="3"/>
      <c r="CS840" s="3"/>
      <c r="CT840" s="3"/>
      <c r="CU840" s="3"/>
      <c r="CV840" s="3"/>
      <c r="CW840" s="3"/>
      <c r="CX840" s="3"/>
      <c r="CY840" s="3"/>
      <c r="CZ840" s="3"/>
    </row>
    <row r="841" spans="16:104" x14ac:dyDescent="0.25">
      <c r="P841" s="33"/>
      <c r="Q841" s="3"/>
      <c r="R841" s="3"/>
      <c r="S841" s="3"/>
      <c r="T841" s="3"/>
      <c r="U841" s="3"/>
      <c r="V841" s="33"/>
      <c r="W841" s="33"/>
      <c r="X841" s="33"/>
      <c r="Y841" s="3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3"/>
      <c r="CJ841" s="3"/>
      <c r="CK841" s="3"/>
      <c r="CL841" s="3"/>
      <c r="CM841" s="3"/>
      <c r="CN841" s="3"/>
      <c r="CO841" s="3"/>
      <c r="CP841" s="3"/>
      <c r="CQ841" s="3"/>
      <c r="CR841" s="3"/>
      <c r="CS841" s="3"/>
      <c r="CT841" s="3"/>
      <c r="CU841" s="3"/>
      <c r="CV841" s="3"/>
      <c r="CW841" s="3"/>
      <c r="CX841" s="3"/>
      <c r="CY841" s="3"/>
      <c r="CZ841" s="3"/>
    </row>
    <row r="842" spans="16:104" x14ac:dyDescent="0.25">
      <c r="P842" s="33"/>
      <c r="Q842" s="3"/>
      <c r="R842" s="3"/>
      <c r="S842" s="3"/>
      <c r="T842" s="3"/>
      <c r="U842" s="3"/>
      <c r="V842" s="33"/>
      <c r="W842" s="33"/>
      <c r="X842" s="33"/>
      <c r="Y842" s="3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3"/>
      <c r="CJ842" s="3"/>
      <c r="CK842" s="3"/>
      <c r="CL842" s="3"/>
      <c r="CM842" s="3"/>
      <c r="CN842" s="3"/>
      <c r="CO842" s="3"/>
      <c r="CP842" s="3"/>
      <c r="CQ842" s="3"/>
      <c r="CR842" s="3"/>
      <c r="CS842" s="3"/>
      <c r="CT842" s="3"/>
      <c r="CU842" s="3"/>
      <c r="CV842" s="3"/>
      <c r="CW842" s="3"/>
      <c r="CX842" s="3"/>
      <c r="CY842" s="3"/>
      <c r="CZ842" s="3"/>
    </row>
    <row r="843" spans="16:104" x14ac:dyDescent="0.25">
      <c r="P843" s="33"/>
      <c r="Q843" s="3"/>
      <c r="R843" s="3"/>
      <c r="S843" s="3"/>
      <c r="T843" s="3"/>
      <c r="U843" s="3"/>
      <c r="V843" s="33"/>
      <c r="W843" s="33"/>
      <c r="X843" s="33"/>
      <c r="Y843" s="3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3"/>
      <c r="CJ843" s="3"/>
      <c r="CK843" s="3"/>
      <c r="CL843" s="3"/>
      <c r="CM843" s="3"/>
      <c r="CN843" s="3"/>
      <c r="CO843" s="3"/>
      <c r="CP843" s="3"/>
      <c r="CQ843" s="3"/>
      <c r="CR843" s="3"/>
      <c r="CS843" s="3"/>
      <c r="CT843" s="3"/>
      <c r="CU843" s="3"/>
      <c r="CV843" s="3"/>
      <c r="CW843" s="3"/>
      <c r="CX843" s="3"/>
      <c r="CY843" s="3"/>
      <c r="CZ843" s="3"/>
    </row>
    <row r="844" spans="16:104" x14ac:dyDescent="0.25">
      <c r="P844" s="33"/>
      <c r="Q844" s="3"/>
      <c r="R844" s="3"/>
      <c r="S844" s="3"/>
      <c r="T844" s="3"/>
      <c r="U844" s="3"/>
      <c r="V844" s="33"/>
      <c r="W844" s="33"/>
      <c r="X844" s="33"/>
      <c r="Y844" s="3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3"/>
      <c r="CJ844" s="3"/>
      <c r="CK844" s="3"/>
      <c r="CL844" s="3"/>
      <c r="CM844" s="3"/>
      <c r="CN844" s="3"/>
      <c r="CO844" s="3"/>
      <c r="CP844" s="3"/>
      <c r="CQ844" s="3"/>
      <c r="CR844" s="3"/>
      <c r="CS844" s="3"/>
      <c r="CT844" s="3"/>
      <c r="CU844" s="3"/>
      <c r="CV844" s="3"/>
      <c r="CW844" s="3"/>
      <c r="CX844" s="3"/>
      <c r="CY844" s="3"/>
      <c r="CZ844" s="3"/>
    </row>
    <row r="845" spans="16:104" x14ac:dyDescent="0.25">
      <c r="P845" s="33"/>
      <c r="Q845" s="3"/>
      <c r="R845" s="3"/>
      <c r="S845" s="3"/>
      <c r="T845" s="3"/>
      <c r="U845" s="3"/>
      <c r="V845" s="33"/>
      <c r="W845" s="33"/>
      <c r="X845" s="33"/>
      <c r="Y845" s="3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3"/>
      <c r="CJ845" s="3"/>
      <c r="CK845" s="3"/>
      <c r="CL845" s="3"/>
      <c r="CM845" s="3"/>
      <c r="CN845" s="3"/>
      <c r="CO845" s="3"/>
      <c r="CP845" s="3"/>
      <c r="CQ845" s="3"/>
      <c r="CR845" s="3"/>
      <c r="CS845" s="3"/>
      <c r="CT845" s="3"/>
      <c r="CU845" s="3"/>
      <c r="CV845" s="3"/>
      <c r="CW845" s="3"/>
      <c r="CX845" s="3"/>
      <c r="CY845" s="3"/>
      <c r="CZ845" s="3"/>
    </row>
    <row r="846" spans="16:104" x14ac:dyDescent="0.25">
      <c r="P846" s="33"/>
      <c r="Q846" s="3"/>
      <c r="R846" s="3"/>
      <c r="S846" s="3"/>
      <c r="T846" s="3"/>
      <c r="U846" s="3"/>
      <c r="V846" s="33"/>
      <c r="W846" s="33"/>
      <c r="X846" s="33"/>
      <c r="Y846" s="3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  <c r="CK846" s="3"/>
      <c r="CL846" s="3"/>
      <c r="CM846" s="3"/>
      <c r="CN846" s="3"/>
      <c r="CO846" s="3"/>
      <c r="CP846" s="3"/>
      <c r="CQ846" s="3"/>
      <c r="CR846" s="3"/>
      <c r="CS846" s="3"/>
      <c r="CT846" s="3"/>
      <c r="CU846" s="3"/>
      <c r="CV846" s="3"/>
      <c r="CW846" s="3"/>
      <c r="CX846" s="3"/>
      <c r="CY846" s="3"/>
      <c r="CZ846" s="3"/>
    </row>
    <row r="847" spans="16:104" x14ac:dyDescent="0.25">
      <c r="P847" s="33"/>
      <c r="Q847" s="3"/>
      <c r="R847" s="3"/>
      <c r="S847" s="3"/>
      <c r="T847" s="3"/>
      <c r="U847" s="3"/>
      <c r="V847" s="33"/>
      <c r="W847" s="33"/>
      <c r="X847" s="33"/>
      <c r="Y847" s="3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  <c r="CK847" s="3"/>
      <c r="CL847" s="3"/>
      <c r="CM847" s="3"/>
      <c r="CN847" s="3"/>
      <c r="CO847" s="3"/>
      <c r="CP847" s="3"/>
      <c r="CQ847" s="3"/>
      <c r="CR847" s="3"/>
      <c r="CS847" s="3"/>
      <c r="CT847" s="3"/>
      <c r="CU847" s="3"/>
      <c r="CV847" s="3"/>
      <c r="CW847" s="3"/>
      <c r="CX847" s="3"/>
      <c r="CY847" s="3"/>
      <c r="CZ847" s="3"/>
    </row>
    <row r="848" spans="16:104" x14ac:dyDescent="0.25">
      <c r="P848" s="33"/>
      <c r="Q848" s="3"/>
      <c r="R848" s="3"/>
      <c r="S848" s="3"/>
      <c r="T848" s="3"/>
      <c r="U848" s="3"/>
      <c r="V848" s="33"/>
      <c r="W848" s="33"/>
      <c r="X848" s="33"/>
      <c r="Y848" s="3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  <c r="CK848" s="3"/>
      <c r="CL848" s="3"/>
      <c r="CM848" s="3"/>
      <c r="CN848" s="3"/>
      <c r="CO848" s="3"/>
      <c r="CP848" s="3"/>
      <c r="CQ848" s="3"/>
      <c r="CR848" s="3"/>
      <c r="CS848" s="3"/>
      <c r="CT848" s="3"/>
      <c r="CU848" s="3"/>
      <c r="CV848" s="3"/>
      <c r="CW848" s="3"/>
      <c r="CX848" s="3"/>
      <c r="CY848" s="3"/>
      <c r="CZ848" s="3"/>
    </row>
    <row r="849" spans="16:104" x14ac:dyDescent="0.25">
      <c r="P849" s="33"/>
      <c r="Q849" s="3"/>
      <c r="R849" s="3"/>
      <c r="S849" s="3"/>
      <c r="T849" s="3"/>
      <c r="U849" s="3"/>
      <c r="V849" s="33"/>
      <c r="W849" s="33"/>
      <c r="X849" s="33"/>
      <c r="Y849" s="3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  <c r="CK849" s="3"/>
      <c r="CL849" s="3"/>
      <c r="CM849" s="3"/>
      <c r="CN849" s="3"/>
      <c r="CO849" s="3"/>
      <c r="CP849" s="3"/>
      <c r="CQ849" s="3"/>
      <c r="CR849" s="3"/>
      <c r="CS849" s="3"/>
      <c r="CT849" s="3"/>
      <c r="CU849" s="3"/>
      <c r="CV849" s="3"/>
      <c r="CW849" s="3"/>
      <c r="CX849" s="3"/>
      <c r="CY849" s="3"/>
      <c r="CZ849" s="3"/>
    </row>
    <row r="850" spans="16:104" x14ac:dyDescent="0.25">
      <c r="P850" s="33"/>
      <c r="Q850" s="3"/>
      <c r="R850" s="3"/>
      <c r="S850" s="3"/>
      <c r="T850" s="3"/>
      <c r="U850" s="3"/>
      <c r="V850" s="33"/>
      <c r="W850" s="33"/>
      <c r="X850" s="33"/>
      <c r="Y850" s="3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  <c r="CL850" s="3"/>
      <c r="CM850" s="3"/>
      <c r="CN850" s="3"/>
      <c r="CO850" s="3"/>
      <c r="CP850" s="3"/>
      <c r="CQ850" s="3"/>
      <c r="CR850" s="3"/>
      <c r="CS850" s="3"/>
      <c r="CT850" s="3"/>
      <c r="CU850" s="3"/>
      <c r="CV850" s="3"/>
      <c r="CW850" s="3"/>
      <c r="CX850" s="3"/>
      <c r="CY850" s="3"/>
      <c r="CZ850" s="3"/>
    </row>
    <row r="851" spans="16:104" x14ac:dyDescent="0.25">
      <c r="P851" s="33"/>
      <c r="Q851" s="3"/>
      <c r="R851" s="3"/>
      <c r="S851" s="3"/>
      <c r="T851" s="3"/>
      <c r="U851" s="3"/>
      <c r="V851" s="33"/>
      <c r="W851" s="33"/>
      <c r="X851" s="33"/>
      <c r="Y851" s="3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  <c r="CK851" s="3"/>
      <c r="CL851" s="3"/>
      <c r="CM851" s="3"/>
      <c r="CN851" s="3"/>
      <c r="CO851" s="3"/>
      <c r="CP851" s="3"/>
      <c r="CQ851" s="3"/>
      <c r="CR851" s="3"/>
      <c r="CS851" s="3"/>
      <c r="CT851" s="3"/>
      <c r="CU851" s="3"/>
      <c r="CV851" s="3"/>
      <c r="CW851" s="3"/>
      <c r="CX851" s="3"/>
      <c r="CY851" s="3"/>
      <c r="CZ851" s="3"/>
    </row>
    <row r="852" spans="16:104" x14ac:dyDescent="0.25">
      <c r="P852" s="33"/>
      <c r="Q852" s="3"/>
      <c r="R852" s="3"/>
      <c r="S852" s="3"/>
      <c r="T852" s="3"/>
      <c r="U852" s="3"/>
      <c r="V852" s="33"/>
      <c r="W852" s="33"/>
      <c r="X852" s="33"/>
      <c r="Y852" s="3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  <c r="CK852" s="3"/>
      <c r="CL852" s="3"/>
      <c r="CM852" s="3"/>
      <c r="CN852" s="3"/>
      <c r="CO852" s="3"/>
      <c r="CP852" s="3"/>
      <c r="CQ852" s="3"/>
      <c r="CR852" s="3"/>
      <c r="CS852" s="3"/>
      <c r="CT852" s="3"/>
      <c r="CU852" s="3"/>
      <c r="CV852" s="3"/>
      <c r="CW852" s="3"/>
      <c r="CX852" s="3"/>
      <c r="CY852" s="3"/>
      <c r="CZ852" s="3"/>
    </row>
    <row r="853" spans="16:104" x14ac:dyDescent="0.25">
      <c r="P853" s="33"/>
      <c r="Q853" s="3"/>
      <c r="R853" s="3"/>
      <c r="S853" s="3"/>
      <c r="T853" s="3"/>
      <c r="U853" s="3"/>
      <c r="V853" s="33"/>
      <c r="W853" s="33"/>
      <c r="X853" s="33"/>
      <c r="Y853" s="3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  <c r="CK853" s="3"/>
      <c r="CL853" s="3"/>
      <c r="CM853" s="3"/>
      <c r="CN853" s="3"/>
      <c r="CO853" s="3"/>
      <c r="CP853" s="3"/>
      <c r="CQ853" s="3"/>
      <c r="CR853" s="3"/>
      <c r="CS853" s="3"/>
      <c r="CT853" s="3"/>
      <c r="CU853" s="3"/>
      <c r="CV853" s="3"/>
      <c r="CW853" s="3"/>
      <c r="CX853" s="3"/>
      <c r="CY853" s="3"/>
      <c r="CZ853" s="3"/>
    </row>
  </sheetData>
  <sheetProtection algorithmName="SHA-512" hashValue="oauobvDowbIVETQleIHo5zcO556Z1fUuNDUUArAiKdvRXSrQTi8DFbk1KqcZoCIT+wewvIjfVlE6Q2lNfwUM2Q==" saltValue="86UfGSrUP1OP4OaolX4lzQ==" spinCount="100000" sheet="1" objects="1" scenarios="1" selectLockedCells="1"/>
  <mergeCells count="6">
    <mergeCell ref="D50:H53"/>
    <mergeCell ref="D38:H41"/>
    <mergeCell ref="E45:N45"/>
    <mergeCell ref="C46:D46"/>
    <mergeCell ref="E46:N46"/>
    <mergeCell ref="E47:N47"/>
  </mergeCells>
  <conditionalFormatting sqref="B5">
    <cfRule type="cellIs" dxfId="4" priority="3" operator="equal">
      <formula>"In Progress"</formula>
    </cfRule>
    <cfRule type="cellIs" dxfId="3" priority="4" operator="equal">
      <formula>"Not Started"</formula>
    </cfRule>
    <cfRule type="cellIs" dxfId="2" priority="5" operator="equal">
      <formula>"Completed"</formula>
    </cfRule>
  </conditionalFormatting>
  <conditionalFormatting sqref="D11">
    <cfRule type="expression" dxfId="1" priority="2">
      <formula>NOT($Q$11)</formula>
    </cfRule>
  </conditionalFormatting>
  <conditionalFormatting sqref="D8">
    <cfRule type="expression" dxfId="0" priority="1">
      <formula>NOT(Q8)</formula>
    </cfRule>
  </conditionalFormatting>
  <dataValidations count="2">
    <dataValidation type="custom" allowBlank="1" showInputMessage="1" showErrorMessage="1" sqref="A5:A41" xr:uid="{F5A8B15C-CA84-49F3-B2F6-0BEB8EE61F81}">
      <formula1>"&lt;0&gt;0"</formula1>
    </dataValidation>
    <dataValidation type="list" allowBlank="1" showInputMessage="1" showErrorMessage="1" sqref="I8" xr:uid="{AAA561E2-60F9-4645-8912-CC3C21FEA0C7}">
      <formula1>YesNo</formula1>
    </dataValidation>
  </dataValidations>
  <pageMargins left="0.7" right="0.7" top="0.75" bottom="0.75" header="0.3" footer="0.3"/>
  <pageSetup scale="38" orientation="portrait" r:id="rId1"/>
  <colBreaks count="1" manualBreakCount="1">
    <brk id="15" min="5" max="852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19DB5B-76F4-48D6-B1F3-4A44D5A5AD9B}">
          <x14:formula1>
            <xm:f>'https://whedacom.sharepoint.com/sites/ProLinkDataMigrationSubproject/Shared Documents/TC And WHEDA Loan Applications/[WHEDA Multi-Family Application v2020.18.1.xlsx]FOR WHEDA USE ONLY'!#REF!</xm:f>
          </x14:formula1>
          <xm:sqref>I48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D128E-B10F-4EED-B97B-D8A64B1D4880}">
  <dimension ref="A1:M12"/>
  <sheetViews>
    <sheetView workbookViewId="0">
      <selection activeCell="C37" sqref="C37:C39"/>
    </sheetView>
  </sheetViews>
  <sheetFormatPr defaultRowHeight="15" x14ac:dyDescent="0.25"/>
  <cols>
    <col min="1" max="1" width="21.85546875" customWidth="1"/>
    <col min="2" max="2" width="13.5703125" customWidth="1"/>
    <col min="3" max="3" width="12.5703125" bestFit="1" customWidth="1"/>
    <col min="4" max="4" width="18.140625" customWidth="1"/>
    <col min="6" max="6" width="15.7109375" customWidth="1"/>
    <col min="8" max="8" width="15.85546875" bestFit="1" customWidth="1"/>
    <col min="10" max="10" width="18.7109375" customWidth="1"/>
    <col min="12" max="12" width="20.140625" customWidth="1"/>
  </cols>
  <sheetData>
    <row r="1" spans="1:13" x14ac:dyDescent="0.25">
      <c r="A1" s="35" t="s">
        <v>43</v>
      </c>
    </row>
    <row r="2" spans="1:13" x14ac:dyDescent="0.25">
      <c r="A2" t="s">
        <v>35</v>
      </c>
      <c r="B2" s="14"/>
      <c r="C2" s="15" t="s">
        <v>36</v>
      </c>
      <c r="D2" s="16"/>
      <c r="E2" s="17"/>
      <c r="F2" s="18" t="s">
        <v>37</v>
      </c>
      <c r="G2" s="16"/>
      <c r="H2" s="18" t="s">
        <v>38</v>
      </c>
      <c r="I2" s="16"/>
      <c r="J2" s="18" t="s">
        <v>39</v>
      </c>
      <c r="K2" s="16" t="s">
        <v>40</v>
      </c>
      <c r="L2" s="18" t="s">
        <v>41</v>
      </c>
      <c r="M2" s="16" t="s">
        <v>40</v>
      </c>
    </row>
    <row r="3" spans="1:13" x14ac:dyDescent="0.25">
      <c r="M3" t="s">
        <v>40</v>
      </c>
    </row>
    <row r="4" spans="1:13" x14ac:dyDescent="0.25">
      <c r="A4" s="35" t="s">
        <v>44</v>
      </c>
    </row>
    <row r="5" spans="1:13" x14ac:dyDescent="0.25">
      <c r="A5" t="s">
        <v>42</v>
      </c>
      <c r="B5">
        <f>'23. Serves Large Families'!E45</f>
        <v>0</v>
      </c>
    </row>
    <row r="10" spans="1:13" x14ac:dyDescent="0.25">
      <c r="A10" t="s">
        <v>45</v>
      </c>
    </row>
    <row r="11" spans="1:13" x14ac:dyDescent="0.25">
      <c r="A11" t="s">
        <v>46</v>
      </c>
    </row>
    <row r="12" spans="1:13" x14ac:dyDescent="0.25">
      <c r="A12" t="s">
        <v>47</v>
      </c>
    </row>
  </sheetData>
  <sheetProtection algorithmName="SHA-512" hashValue="fr4mCii6C43tKumJI2BFftbNqP9+yJYpiaZ/Uiuue+ZaHHtT8RifC2rzy+ycHISWr2YWXeaIb2xQrPyWVfGVlQ==" saltValue="kU18BX9h9gFtodqqIWamfg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23. Serves Large Families</vt:lpstr>
      <vt:lpstr>Smartdox Mapping</vt:lpstr>
      <vt:lpstr>DateOfApplication</vt:lpstr>
      <vt:lpstr>Deal_Stage</vt:lpstr>
      <vt:lpstr>Deal_Status</vt:lpstr>
      <vt:lpstr>Dev_Deal_Number</vt:lpstr>
      <vt:lpstr>Dev_Deal_Status</vt:lpstr>
      <vt:lpstr>WHEDA_Project_Number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Sawyer</dc:creator>
  <cp:lastModifiedBy>Michael Sawyer</cp:lastModifiedBy>
  <dcterms:created xsi:type="dcterms:W3CDTF">2020-12-08T18:30:28Z</dcterms:created>
  <dcterms:modified xsi:type="dcterms:W3CDTF">2020-12-08T22:00:34Z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D_RESERVED_IsProtected">
    <vt:lpwstr>True</vt:lpwstr>
  </property>
  <property fmtid="{D5CDD505-2E9C-101B-9397-08002B2CF9AE}" pid="3" name="SD_RESERVED_Protection0«RYzRCoIwGIVfZfwP0EhDvXDCKJWicPALg+4WLRM0xzYr375EopvDOec7nFQgEQyq3JwPxXRJQvqKlQ85j8yU4FjsxrwsYzdEVbDe3r2vEwZkL0XOwNtRzx7/gXMGGyBS4K+RQjK4qc5pyFKJtZg1C8IVQW2f2pGjso0mherbrtUupV86L7BX1l+HNzkpY9pHswC6PFCB2Qc=§">
    <vt:lpwstr/>
  </property>
</Properties>
</file>