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tables/table4.xml" ContentType="application/vnd.openxmlformats-officedocument.spreadsheetml.table+xml"/>
  <Override PartName="/xl/comments5.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tmyrick\Desktop\"/>
    </mc:Choice>
  </mc:AlternateContent>
  <xr:revisionPtr revIDLastSave="0" documentId="8_{0A2A16F6-8939-4C63-B3DC-884DAC2CC5E6}" xr6:coauthVersionLast="47" xr6:coauthVersionMax="47" xr10:uidLastSave="{00000000-0000-0000-0000-000000000000}"/>
  <workbookProtection workbookAlgorithmName="SHA-512" workbookHashValue="8eaEPiQCkSR1NmofNV+7rLn1a6tSNRyFEpZ0suHSPteUn5FJKXbKXyorZk149ARVOra2CErI2UKnS52tj1Qzyw==" workbookSaltValue="HYCPFMRG8Y2o1QpttxsR6w==" workbookSpinCount="100000" lockStructure="1"/>
  <bookViews>
    <workbookView xWindow="3480" yWindow="2385" windowWidth="21600" windowHeight="11385" tabRatio="847" xr2:uid="{00000000-000D-0000-FFFF-FFFF00000000}"/>
  </bookViews>
  <sheets>
    <sheet name="Main" sheetId="9" r:id="rId1"/>
    <sheet name="Balance Sheet" sheetId="2" r:id="rId2"/>
    <sheet name="SD_Dropdowns" sheetId="8" state="veryHidden" r:id="rId3"/>
    <sheet name="P&amp;L" sheetId="5" r:id="rId4"/>
    <sheet name="Cash Flow Statement" sheetId="11" state="hidden" r:id="rId5"/>
    <sheet name="Other" sheetId="6" state="hidden" r:id="rId6"/>
    <sheet name="Instructions for BS" sheetId="12" r:id="rId7"/>
    <sheet name="Instructions for P&amp;L" sheetId="13" r:id="rId8"/>
    <sheet name="Instructions for Other" sheetId="14" state="hidden" r:id="rId9"/>
    <sheet name="Validation" sheetId="10" state="hidden" r:id="rId10"/>
    <sheet name="VersionHistory" sheetId="3" state="hidden" r:id="rId11"/>
    <sheet name="LOANS--&gt;" sheetId="18" state="hidden" r:id="rId12"/>
    <sheet name=".txt (WHEDA use only)" sheetId="15" r:id="rId13"/>
    <sheet name="ValidationLOANS" sheetId="16" state="hidden" r:id="rId14"/>
  </sheets>
  <definedNames>
    <definedName name="\I">#REF!</definedName>
    <definedName name="\S">#REF!</definedName>
    <definedName name="_xlnm._FilterDatabase" localSheetId="12" hidden="1">'.txt (WHEDA use only)'!$B$16:$E$230</definedName>
    <definedName name="_xlnm._FilterDatabase" localSheetId="4" hidden="1">'Cash Flow Statement'!$C$3:$N$3</definedName>
    <definedName name="_Order1" hidden="1">255</definedName>
    <definedName name="_Order2" hidden="1">255</definedName>
    <definedName name="Accounts" localSheetId="13">ValidationLOANS!$A$3:$A$214</definedName>
    <definedName name="_xlnm.Print_Area" localSheetId="12">'.txt (WHEDA use only)'!$A$1:$A$15</definedName>
    <definedName name="_xlnm.Print_Area" localSheetId="1">'Balance Sheet'!$A$1:$P$515</definedName>
    <definedName name="_xlnm.Print_Area" localSheetId="6">'Instructions for BS'!$A$1:$C$111</definedName>
    <definedName name="_xlnm.Print_Area" localSheetId="7">'Instructions for P&amp;L'!$A$1:$C$143</definedName>
    <definedName name="_xlnm.Print_Area" localSheetId="0">Main!$A$1:$E$33</definedName>
    <definedName name="_xlnm.Print_Area" localSheetId="3">'P&amp;L'!$A$1:$P$333</definedName>
    <definedName name="_xlnm.Print_Titles" localSheetId="6">'Instructions for BS'!$1:$4</definedName>
    <definedName name="_xlnm.Print_Titles" localSheetId="7">'Instructions for P&amp;L'!$1:$4</definedName>
    <definedName name="SD_122_G_0" localSheetId="0" hidden="1">Main!$C$5</definedName>
    <definedName name="SD_123_G_0" localSheetId="0" hidden="1">Main!$C$7</definedName>
    <definedName name="SD_689x1_697x1_1000_B_0" localSheetId="1" hidden="1">'Balance Sheet'!$M$145</definedName>
    <definedName name="SD_689x1_697x1_1001_B_0" localSheetId="1" hidden="1">'Balance Sheet'!$M$146</definedName>
    <definedName name="SD_689x1_697x1_1003_B_0" localSheetId="1" hidden="1">'Balance Sheet'!$M$148</definedName>
    <definedName name="SD_689x1_697x1_1004_B_0" localSheetId="1" hidden="1">'Balance Sheet'!$M$149</definedName>
    <definedName name="SD_689x1_697x1_1005_B_0" localSheetId="1" hidden="1">'Balance Sheet'!$M$150</definedName>
    <definedName name="SD_689x1_697x1_1006_B_0" localSheetId="1" hidden="1">'Balance Sheet'!$M$151</definedName>
    <definedName name="SD_689x1_697x1_1007_B_0" localSheetId="1" hidden="1">'Balance Sheet'!$M$152</definedName>
    <definedName name="SD_689x1_697x1_1009_B_0" localSheetId="1" hidden="1">'Balance Sheet'!$M$154</definedName>
    <definedName name="SD_689x1_697x1_1011_B_0" localSheetId="1" hidden="1">'Balance Sheet'!$M$156</definedName>
    <definedName name="SD_689x1_697x1_1013_B_0" localSheetId="1" hidden="1">'Balance Sheet'!$M$158</definedName>
    <definedName name="SD_689x1_697x1_1015_B_0" localSheetId="1" hidden="1">'Balance Sheet'!$M$160</definedName>
    <definedName name="SD_689x1_697x1_1016_B_0" localSheetId="1" hidden="1">'Balance Sheet'!$M$161</definedName>
    <definedName name="SD_689x1_697x1_1017_B_0" localSheetId="1" hidden="1">'Balance Sheet'!$M$162</definedName>
    <definedName name="SD_689x1_697x1_1018_B_0" localSheetId="1" hidden="1">'Balance Sheet'!$M$163</definedName>
    <definedName name="SD_689x1_697x1_1019_B_0" localSheetId="1" hidden="1">'Balance Sheet'!$M$164</definedName>
    <definedName name="SD_689x1_697x1_1020_B_0" localSheetId="1" hidden="1">'Balance Sheet'!$M$165</definedName>
    <definedName name="SD_689x1_697x1_1021_B_0" localSheetId="1" hidden="1">'Balance Sheet'!$M$166</definedName>
    <definedName name="SD_689x1_697x1_1022_B_0" localSheetId="1" hidden="1">'Balance Sheet'!$M$167</definedName>
    <definedName name="SD_689x1_697x1_1023_B_0" localSheetId="1" hidden="1">'Balance Sheet'!$M$168</definedName>
    <definedName name="SD_689x1_697x1_1024_B_0" localSheetId="1" hidden="1">'Balance Sheet'!$M$169</definedName>
    <definedName name="SD_689x1_697x1_1025_B_0" localSheetId="1" hidden="1">'Balance Sheet'!$M$170</definedName>
    <definedName name="SD_689x1_697x1_1026_B_0" localSheetId="1" hidden="1">'Balance Sheet'!$M$171</definedName>
    <definedName name="SD_689x1_697x1_1027_B_0" localSheetId="1" hidden="1">'Balance Sheet'!$M$172</definedName>
    <definedName name="SD_689x1_697x1_1028_B_0" localSheetId="1" hidden="1">'Balance Sheet'!$M$173</definedName>
    <definedName name="SD_689x1_697x1_1029_B_0" localSheetId="1" hidden="1">'Balance Sheet'!$M$174</definedName>
    <definedName name="SD_689x1_697x1_1031_B_0" localSheetId="1" hidden="1">'Balance Sheet'!$M$176</definedName>
    <definedName name="SD_689x1_697x1_1033_B_0" localSheetId="1" hidden="1">'Balance Sheet'!$M$178</definedName>
    <definedName name="SD_689x1_697x1_1034_B_0" localSheetId="1" hidden="1">'Balance Sheet'!$M$179</definedName>
    <definedName name="SD_689x1_697x1_1037_B_0" localSheetId="1" hidden="1">'Balance Sheet'!$M$183</definedName>
    <definedName name="SD_689x1_697x1_1038_B_0" localSheetId="1" hidden="1">'Balance Sheet'!$M$184</definedName>
    <definedName name="SD_689x1_697x1_1039_B_0" localSheetId="1" hidden="1">'Balance Sheet'!$M$185</definedName>
    <definedName name="SD_689x1_697x1_1041_B_0" localSheetId="1" hidden="1">'Balance Sheet'!$M$187</definedName>
    <definedName name="SD_689x1_697x1_1042_B_0" localSheetId="1" hidden="1">'Balance Sheet'!$M$188</definedName>
    <definedName name="SD_689x1_697x1_1043_B_0" localSheetId="1" hidden="1">'Balance Sheet'!$M$189</definedName>
    <definedName name="SD_689x1_697x1_1044_B_0" localSheetId="1" hidden="1">'Balance Sheet'!$M$190</definedName>
    <definedName name="SD_689x1_697x1_1045_B_0" localSheetId="1" hidden="1">'Balance Sheet'!$M$191</definedName>
    <definedName name="SD_689x1_697x1_1046_B_0" localSheetId="1" hidden="1">'Balance Sheet'!$M$192</definedName>
    <definedName name="SD_689x1_697x1_1048_B_0" localSheetId="1" hidden="1">'Balance Sheet'!$M$194</definedName>
    <definedName name="SD_689x1_697x1_1050_B_0" localSheetId="1" hidden="1">'Balance Sheet'!$M$196</definedName>
    <definedName name="SD_689x1_697x1_1051_B_0" localSheetId="1" hidden="1">'Balance Sheet'!$M$197</definedName>
    <definedName name="SD_689x1_697x1_1052_B_0" localSheetId="1" hidden="1">'Balance Sheet'!$M$198</definedName>
    <definedName name="SD_689x1_697x1_1053_B_0" localSheetId="1" hidden="1">'Balance Sheet'!$M$199</definedName>
    <definedName name="SD_689x1_697x1_1054_B_0" localSheetId="1" hidden="1">'Balance Sheet'!$M$200</definedName>
    <definedName name="SD_689x1_697x1_1055_B_0" localSheetId="1" hidden="1">'Balance Sheet'!$M$201</definedName>
    <definedName name="SD_689x1_697x1_1057_B_0" localSheetId="1" hidden="1">'Balance Sheet'!$M$203</definedName>
    <definedName name="SD_689x1_697x1_1059_B_0" localSheetId="1" hidden="1">'Balance Sheet'!$M$205</definedName>
    <definedName name="SD_689x1_697x1_1061_B_0" localSheetId="1" hidden="1">'Balance Sheet'!$M$207</definedName>
    <definedName name="SD_689x1_697x1_1062_B_0" localSheetId="1" hidden="1">'Balance Sheet'!$M$208</definedName>
    <definedName name="SD_689x1_697x1_1063_B_0" localSheetId="1" hidden="1">'Balance Sheet'!$M$209</definedName>
    <definedName name="SD_689x1_697x1_1066_B_0" localSheetId="1" hidden="1">'Balance Sheet'!$M$213</definedName>
    <definedName name="SD_689x1_697x1_1068_B_0" localSheetId="1" hidden="1">'Balance Sheet'!$M$215</definedName>
    <definedName name="SD_689x1_697x1_1070_B_0" localSheetId="1" hidden="1">'Balance Sheet'!$M$217</definedName>
    <definedName name="SD_689x1_697x1_1071_B_0" localSheetId="1" hidden="1">'Balance Sheet'!$M$218</definedName>
    <definedName name="SD_689x1_697x1_1072_B_0" localSheetId="1" hidden="1">'Balance Sheet'!$M$219</definedName>
    <definedName name="SD_689x1_697x1_1073_B_0" localSheetId="1" hidden="1">'Balance Sheet'!$M$220</definedName>
    <definedName name="SD_689x1_697x1_1074_B_0" localSheetId="1" hidden="1">'Balance Sheet'!$M$221</definedName>
    <definedName name="SD_689x1_697x1_1075_B_0" localSheetId="1" hidden="1">'Balance Sheet'!$M$222</definedName>
    <definedName name="SD_689x1_697x1_1076_B_0" localSheetId="1" hidden="1">'Balance Sheet'!$M$223</definedName>
    <definedName name="SD_689x1_697x1_1077_B_0" localSheetId="1" hidden="1">'Balance Sheet'!$M$224</definedName>
    <definedName name="SD_689x1_697x1_1079_B_0" localSheetId="1" hidden="1">'Balance Sheet'!$M$226</definedName>
    <definedName name="SD_689x1_697x1_1080_B_0" localSheetId="1" hidden="1">'Balance Sheet'!$M$227</definedName>
    <definedName name="SD_689x1_697x1_1081_B_0" localSheetId="1" hidden="1">'Balance Sheet'!$M$228</definedName>
    <definedName name="SD_689x1_697x1_1082_B_0" localSheetId="1" hidden="1">'Balance Sheet'!$M$229</definedName>
    <definedName name="SD_689x1_697x1_1083_B_0" localSheetId="1" hidden="1">'Balance Sheet'!$M$230</definedName>
    <definedName name="SD_689x1_697x1_1084_B_0" localSheetId="1" hidden="1">'Balance Sheet'!$M$231</definedName>
    <definedName name="SD_689x1_697x1_1085_B_0" localSheetId="1" hidden="1">'Balance Sheet'!$M$232</definedName>
    <definedName name="SD_689x1_697x1_1086_B_0" localSheetId="1" hidden="1">'Balance Sheet'!$M$233</definedName>
    <definedName name="SD_689x1_697x1_1087_B_0" localSheetId="1" hidden="1">'Balance Sheet'!$M$234</definedName>
    <definedName name="SD_689x1_697x1_1089_B_0" localSheetId="1" hidden="1">'Balance Sheet'!$M$236</definedName>
    <definedName name="SD_689x1_697x1_1092_B_0" localSheetId="1" hidden="1">'Balance Sheet'!$M$240</definedName>
    <definedName name="SD_689x1_697x1_1093_B_0" localSheetId="1" hidden="1">'Balance Sheet'!$M$241</definedName>
    <definedName name="SD_689x1_697x1_1094_B_0" localSheetId="1" hidden="1">'Balance Sheet'!$M$242</definedName>
    <definedName name="SD_689x1_697x1_1095_B_0" localSheetId="1" hidden="1">'Balance Sheet'!$M$243</definedName>
    <definedName name="SD_689x1_697x1_1096_B_0" localSheetId="1" hidden="1">'Balance Sheet'!$M$244</definedName>
    <definedName name="SD_689x1_697x1_1097_B_0" localSheetId="1" hidden="1">'Balance Sheet'!$M$245</definedName>
    <definedName name="SD_689x1_697x1_1101_B_0" localSheetId="1" hidden="1">'Balance Sheet'!$M$256</definedName>
    <definedName name="SD_689x1_697x1_1103_B_0" localSheetId="1" hidden="1">'Balance Sheet'!$M$258</definedName>
    <definedName name="SD_689x1_697x1_1104_B_0" localSheetId="1" hidden="1">'Balance Sheet'!$M$259</definedName>
    <definedName name="SD_689x1_697x1_1105_B_0" localSheetId="1" hidden="1">'Balance Sheet'!$M$260</definedName>
    <definedName name="SD_689x1_697x1_1107_B_0" localSheetId="1" hidden="1">'Balance Sheet'!$M$262</definedName>
    <definedName name="SD_689x1_697x1_1109_B_0" localSheetId="1" hidden="1">'Balance Sheet'!$M$264</definedName>
    <definedName name="SD_689x1_697x1_1110_B_0" localSheetId="1" hidden="1">'Balance Sheet'!$M$265</definedName>
    <definedName name="SD_689x1_697x1_1111_B_0" localSheetId="1" hidden="1">'Balance Sheet'!$M$266</definedName>
    <definedName name="SD_689x1_697x1_1112_B_0" localSheetId="1" hidden="1">'Balance Sheet'!$M$267</definedName>
    <definedName name="SD_689x1_697x1_1114_B_0" localSheetId="1" hidden="1">'Balance Sheet'!$M$269</definedName>
    <definedName name="SD_689x1_697x1_1115_B_0" localSheetId="1" hidden="1">'Balance Sheet'!$M$270</definedName>
    <definedName name="SD_689x1_697x1_1116_B_0" localSheetId="1" hidden="1">'Balance Sheet'!$M$271</definedName>
    <definedName name="SD_689x1_697x1_1117_B_0" localSheetId="1" hidden="1">'Balance Sheet'!$M$272</definedName>
    <definedName name="SD_689x1_697x1_1118_B_0" localSheetId="1" hidden="1">'Balance Sheet'!$M$273</definedName>
    <definedName name="SD_689x1_697x1_1120_B_0" localSheetId="1" hidden="1">'Balance Sheet'!$M$275</definedName>
    <definedName name="SD_689x1_697x1_1121_B_0" localSheetId="1" hidden="1">'Balance Sheet'!$M$276</definedName>
    <definedName name="SD_689x1_697x1_1122_B_0" localSheetId="1" hidden="1">'Balance Sheet'!$M$277</definedName>
    <definedName name="SD_689x1_697x1_1123_B_0" localSheetId="1" hidden="1">'Balance Sheet'!$M$278</definedName>
    <definedName name="SD_689x1_697x1_1125_B_0" localSheetId="1" hidden="1">'Balance Sheet'!$M$280</definedName>
    <definedName name="SD_689x1_697x1_1126_B_0" localSheetId="1" hidden="1">'Balance Sheet'!$M$281</definedName>
    <definedName name="SD_689x1_697x1_1127_B_0" localSheetId="1" hidden="1">'Balance Sheet'!$M$282</definedName>
    <definedName name="SD_689x1_697x1_1128_B_0" localSheetId="1" hidden="1">'Balance Sheet'!$M$283</definedName>
    <definedName name="SD_689x1_697x1_1129_B_0" localSheetId="1" hidden="1">'Balance Sheet'!$M$284</definedName>
    <definedName name="SD_689x1_697x1_1130_B_0" localSheetId="1" hidden="1">'Balance Sheet'!$M$285</definedName>
    <definedName name="SD_689x1_697x1_1131_B_0" localSheetId="1" hidden="1">'Balance Sheet'!$M$286</definedName>
    <definedName name="SD_689x1_697x1_1132_B_0" localSheetId="1" hidden="1">'Balance Sheet'!$M$287</definedName>
    <definedName name="SD_689x1_697x1_1133_B_0" localSheetId="1" hidden="1">'Balance Sheet'!$M$288</definedName>
    <definedName name="SD_689x1_697x1_1134_B_0" localSheetId="1" hidden="1">'Balance Sheet'!$M$289</definedName>
    <definedName name="SD_689x1_697x1_1135_B_0" localSheetId="1" hidden="1">'Balance Sheet'!$M$290</definedName>
    <definedName name="SD_689x1_697x1_1136_B_0" localSheetId="1" hidden="1">'Balance Sheet'!$M$291</definedName>
    <definedName name="SD_689x1_697x1_1137_B_0" localSheetId="1" hidden="1">'Balance Sheet'!$M$292</definedName>
    <definedName name="SD_689x1_697x1_1138_B_0" localSheetId="1" hidden="1">'Balance Sheet'!$M$293</definedName>
    <definedName name="SD_689x1_697x1_1139_B_0" localSheetId="1" hidden="1">'Balance Sheet'!$M$294</definedName>
    <definedName name="SD_689x1_697x1_1140_B_0" localSheetId="1" hidden="1">'Balance Sheet'!$M$295</definedName>
    <definedName name="SD_689x1_697x1_1141_B_0" localSheetId="1" hidden="1">'Balance Sheet'!$M$296</definedName>
    <definedName name="SD_689x1_697x1_1142_B_0" localSheetId="1" hidden="1">'Balance Sheet'!$M$297</definedName>
    <definedName name="SD_689x1_697x1_1143_B_0" localSheetId="1" hidden="1">'Balance Sheet'!$M$298</definedName>
    <definedName name="SD_689x1_697x1_1144_B_0" localSheetId="1" hidden="1">'Balance Sheet'!$M$299</definedName>
    <definedName name="SD_689x1_697x1_1146_B_0" localSheetId="1" hidden="1">'Balance Sheet'!$M$301</definedName>
    <definedName name="SD_689x1_697x1_1147_B_0" localSheetId="1" hidden="1">'Balance Sheet'!$M$302</definedName>
    <definedName name="SD_689x1_697x1_1148_B_0" localSheetId="1" hidden="1">'Balance Sheet'!$M$303</definedName>
    <definedName name="SD_689x1_697x1_1149_B_0" localSheetId="1" hidden="1">'Balance Sheet'!$M$304</definedName>
    <definedName name="SD_689x1_697x1_1150_B_0" localSheetId="1" hidden="1">'Balance Sheet'!$M$305</definedName>
    <definedName name="SD_689x1_697x1_1151_B_0" localSheetId="1" hidden="1">'Balance Sheet'!$M$306</definedName>
    <definedName name="SD_689x1_697x1_1152_B_0" localSheetId="1" hidden="1">'Balance Sheet'!$M$307</definedName>
    <definedName name="SD_689x1_697x1_1153_B_0" localSheetId="1" hidden="1">'Balance Sheet'!$M$308</definedName>
    <definedName name="SD_689x1_697x1_1155_B_0" localSheetId="1" hidden="1">'Balance Sheet'!$M$310</definedName>
    <definedName name="SD_689x1_697x1_1156_B_0" localSheetId="1" hidden="1">'Balance Sheet'!$M$311</definedName>
    <definedName name="SD_689x1_697x1_1157_B_0" localSheetId="1" hidden="1">'Balance Sheet'!$M$312</definedName>
    <definedName name="SD_689x1_697x1_1158_B_0" localSheetId="1" hidden="1">'Balance Sheet'!$M$313</definedName>
    <definedName name="SD_689x1_697x1_1160_B_0" localSheetId="1" hidden="1">'Balance Sheet'!$M$315</definedName>
    <definedName name="SD_689x1_697x1_1161_B_0" localSheetId="1" hidden="1">'Balance Sheet'!$M$316</definedName>
    <definedName name="SD_689x1_697x1_1162_B_0" localSheetId="1" hidden="1">'Balance Sheet'!$M$317</definedName>
    <definedName name="SD_689x1_697x1_1163_B_0" localSheetId="1" hidden="1">'Balance Sheet'!$M$318</definedName>
    <definedName name="SD_689x1_697x1_1164_B_0" localSheetId="1" hidden="1">'Balance Sheet'!$M$319</definedName>
    <definedName name="SD_689x1_697x1_1165_B_0" localSheetId="1" hidden="1">'Balance Sheet'!$M$320</definedName>
    <definedName name="SD_689x1_697x1_1166_B_0" localSheetId="1" hidden="1">'Balance Sheet'!$M$321</definedName>
    <definedName name="SD_689x1_697x1_1167_B_0" localSheetId="1" hidden="1">'Balance Sheet'!$M$322</definedName>
    <definedName name="SD_689x1_697x1_1168_B_0" localSheetId="1" hidden="1">'Balance Sheet'!$M$323</definedName>
    <definedName name="SD_689x1_697x1_1170_B_0" localSheetId="1" hidden="1">'Balance Sheet'!$M$325</definedName>
    <definedName name="SD_689x1_697x1_1172_B_0" localSheetId="1" hidden="1">'Balance Sheet'!$M$327</definedName>
    <definedName name="SD_689x1_697x1_1173_B_0" localSheetId="1" hidden="1">'Balance Sheet'!$M$328</definedName>
    <definedName name="SD_689x1_697x1_1174_B_0" localSheetId="1" hidden="1">'Balance Sheet'!$M$329</definedName>
    <definedName name="SD_689x1_697x1_1175_B_0" localSheetId="1" hidden="1">'Balance Sheet'!$M$330</definedName>
    <definedName name="SD_689x1_697x1_1176_B_0" localSheetId="1" hidden="1">'Balance Sheet'!$M$331</definedName>
    <definedName name="SD_689x1_697x1_1177_B_0" localSheetId="1" hidden="1">'Balance Sheet'!$M$332</definedName>
    <definedName name="SD_689x1_697x1_1178_B_0" localSheetId="1" hidden="1">'Balance Sheet'!$M$333</definedName>
    <definedName name="SD_689x1_697x1_1179_B_0" localSheetId="1" hidden="1">'Balance Sheet'!$M$334</definedName>
    <definedName name="SD_689x1_697x1_1180_B_0" localSheetId="1" hidden="1">'Balance Sheet'!$M$335</definedName>
    <definedName name="SD_689x1_697x1_1181_B_0" localSheetId="1" hidden="1">'Balance Sheet'!$M$336</definedName>
    <definedName name="SD_689x1_697x1_1182_B_0" localSheetId="1" hidden="1">'Balance Sheet'!$M$337</definedName>
    <definedName name="SD_689x1_697x1_1183_B_0" localSheetId="1" hidden="1">'Balance Sheet'!$M$338</definedName>
    <definedName name="SD_689x1_697x1_1184_B_0" localSheetId="1" hidden="1">'Balance Sheet'!$M$339</definedName>
    <definedName name="SD_689x1_697x1_1185_B_0" localSheetId="1" hidden="1">'Balance Sheet'!$M$340</definedName>
    <definedName name="SD_689x1_697x1_1186_B_0" localSheetId="1" hidden="1">'Balance Sheet'!$M$341</definedName>
    <definedName name="SD_689x1_697x1_1187_B_0" localSheetId="1" hidden="1">'Balance Sheet'!$M$342</definedName>
    <definedName name="SD_689x1_697x1_1188_B_0" localSheetId="1" hidden="1">'Balance Sheet'!$M$343</definedName>
    <definedName name="SD_689x1_697x1_1189_B_0" localSheetId="1" hidden="1">'Balance Sheet'!$M$344</definedName>
    <definedName name="SD_689x1_697x1_1190_B_0" localSheetId="1" hidden="1">'Balance Sheet'!$M$345</definedName>
    <definedName name="SD_689x1_697x1_1192_B_0" localSheetId="1" hidden="1">'Balance Sheet'!$M$347</definedName>
    <definedName name="SD_689x1_697x1_1194_B_0" localSheetId="1" hidden="1">'Balance Sheet'!$M$349</definedName>
    <definedName name="SD_689x1_697x1_1195_B_0" localSheetId="1" hidden="1">'Balance Sheet'!$M$350</definedName>
    <definedName name="SD_689x1_697x1_1196_B_0" localSheetId="1" hidden="1">'Balance Sheet'!$M$351</definedName>
    <definedName name="SD_689x1_697x1_1197_B_0" localSheetId="1" hidden="1">'Balance Sheet'!$M$352</definedName>
    <definedName name="SD_689x1_697x1_1198_B_0" localSheetId="1" hidden="1">'Balance Sheet'!$M$353</definedName>
    <definedName name="SD_689x1_697x1_1199_B_0" localSheetId="1" hidden="1">'Balance Sheet'!$M$354</definedName>
    <definedName name="SD_689x1_697x1_1200_B_0" localSheetId="1" hidden="1">'Balance Sheet'!$M$355</definedName>
    <definedName name="SD_689x1_697x1_1201_B_0" localSheetId="1" hidden="1">'Balance Sheet'!$M$356</definedName>
    <definedName name="SD_689x1_697x1_1202_B_0" localSheetId="1" hidden="1">'Balance Sheet'!$M$357</definedName>
    <definedName name="SD_689x1_697x1_1203_B_0" localSheetId="1" hidden="1">'Balance Sheet'!$M$358</definedName>
    <definedName name="SD_689x1_697x1_1204_B_0" localSheetId="1" hidden="1">'Balance Sheet'!$M$359</definedName>
    <definedName name="SD_689x1_697x1_1205_B_0" localSheetId="1" hidden="1">'Balance Sheet'!$M$360</definedName>
    <definedName name="SD_689x1_697x1_1206_B_0" localSheetId="1" hidden="1">'Balance Sheet'!$M$361</definedName>
    <definedName name="SD_689x1_697x1_1207_B_0" localSheetId="1" hidden="1">'Balance Sheet'!$M$362</definedName>
    <definedName name="SD_689x1_697x1_1208_B_0" localSheetId="1" hidden="1">'Balance Sheet'!$M$363</definedName>
    <definedName name="SD_689x1_697x1_1209_B_0" localSheetId="1" hidden="1">'Balance Sheet'!$M$364</definedName>
    <definedName name="SD_689x1_697x1_1210_B_0" localSheetId="1" hidden="1">'Balance Sheet'!$M$365</definedName>
    <definedName name="SD_689x1_697x1_1211_B_0" localSheetId="1" hidden="1">'Balance Sheet'!$M$366</definedName>
    <definedName name="SD_689x1_697x1_1212_B_0" localSheetId="1" hidden="1">'Balance Sheet'!$M$367</definedName>
    <definedName name="SD_689x1_697x1_1213_B_0" localSheetId="1" hidden="1">'Balance Sheet'!$M$368</definedName>
    <definedName name="SD_689x1_697x1_1214_B_0" localSheetId="1" hidden="1">'Balance Sheet'!$M$369</definedName>
    <definedName name="SD_689x1_697x1_1215_B_0" localSheetId="1" hidden="1">'Balance Sheet'!$M$370</definedName>
    <definedName name="SD_689x1_697x1_1216_B_0" localSheetId="1" hidden="1">'Balance Sheet'!$M$371</definedName>
    <definedName name="SD_689x1_697x1_1217_B_0" localSheetId="1" hidden="1">'Balance Sheet'!$M$372</definedName>
    <definedName name="SD_689x1_697x1_1218_B_0" localSheetId="1" hidden="1">'Balance Sheet'!$M$373</definedName>
    <definedName name="SD_689x1_697x1_1219_B_0" localSheetId="1" hidden="1">'Balance Sheet'!$M$374</definedName>
    <definedName name="SD_689x1_697x1_1220_B_0" localSheetId="1" hidden="1">'Balance Sheet'!$M$375</definedName>
    <definedName name="SD_689x1_697x1_1221_B_0" localSheetId="1" hidden="1">'Balance Sheet'!$M$376</definedName>
    <definedName name="SD_689x1_697x1_1222_B_0" localSheetId="1" hidden="1">'Balance Sheet'!$M$377</definedName>
    <definedName name="SD_689x1_697x1_1223_B_0" localSheetId="1" hidden="1">'Balance Sheet'!$M$378</definedName>
    <definedName name="SD_689x1_697x1_1224_B_0" localSheetId="1" hidden="1">'Balance Sheet'!$M$379</definedName>
    <definedName name="SD_689x1_697x1_1225_B_0" localSheetId="1" hidden="1">'Balance Sheet'!$M$380</definedName>
    <definedName name="SD_689x1_697x1_1226_B_0" localSheetId="1" hidden="1">'Balance Sheet'!$M$381</definedName>
    <definedName name="SD_689x1_697x1_1227_B_0" localSheetId="1" hidden="1">'Balance Sheet'!$M$382</definedName>
    <definedName name="SD_689x1_697x1_1228_B_0" localSheetId="1" hidden="1">'Balance Sheet'!$M$383</definedName>
    <definedName name="SD_689x1_697x1_1229_B_0" localSheetId="1" hidden="1">'Balance Sheet'!$M$384</definedName>
    <definedName name="SD_689x1_697x1_1230_B_0" localSheetId="1" hidden="1">'Balance Sheet'!$M$385</definedName>
    <definedName name="SD_689x1_697x1_1232_B_0" localSheetId="1" hidden="1">'Balance Sheet'!$M$387</definedName>
    <definedName name="SD_689x1_697x1_1233_B_0" localSheetId="1" hidden="1">'Balance Sheet'!$M$388</definedName>
    <definedName name="SD_689x1_697x1_1234_B_0" localSheetId="1" hidden="1">'Balance Sheet'!$M$389</definedName>
    <definedName name="SD_689x1_697x1_1235_B_0" localSheetId="1" hidden="1">'Balance Sheet'!$M$390</definedName>
    <definedName name="SD_689x1_697x1_1237_B_0" localSheetId="1" hidden="1">'Balance Sheet'!$M$392</definedName>
    <definedName name="SD_689x1_697x1_1238_B_0" localSheetId="1" hidden="1">'Balance Sheet'!$M$393</definedName>
    <definedName name="SD_689x1_697x1_1239_B_0" localSheetId="1" hidden="1">'Balance Sheet'!$M$394</definedName>
    <definedName name="SD_689x1_697x1_1241_B_0" localSheetId="1" hidden="1">'Balance Sheet'!$M$396</definedName>
    <definedName name="SD_689x1_697x1_1244_B_0" localSheetId="1" hidden="1">'Balance Sheet'!$M$400</definedName>
    <definedName name="SD_689x1_697x1_1246_B_0" localSheetId="1" hidden="1">'Balance Sheet'!$M$402</definedName>
    <definedName name="SD_689x1_697x1_1248_B_0" localSheetId="1" hidden="1">'Balance Sheet'!$M$404</definedName>
    <definedName name="SD_689x1_697x1_1249_B_0" localSheetId="1" hidden="1">'Balance Sheet'!$M$405</definedName>
    <definedName name="SD_689x1_697x1_1250_B_0" localSheetId="1" hidden="1">'Balance Sheet'!$M$406</definedName>
    <definedName name="SD_689x1_697x1_1251_B_0" localSheetId="1" hidden="1">'Balance Sheet'!$M$407</definedName>
    <definedName name="SD_689x1_697x1_1252_B_0" localSheetId="1" hidden="1">'Balance Sheet'!$M$408</definedName>
    <definedName name="SD_689x1_697x1_1253_B_0" localSheetId="1" hidden="1">'Balance Sheet'!$M$409</definedName>
    <definedName name="SD_689x1_697x1_1254_B_0" localSheetId="1" hidden="1">'Balance Sheet'!$M$410</definedName>
    <definedName name="SD_689x1_697x1_1255_B_0" localSheetId="1" hidden="1">'Balance Sheet'!$M$411</definedName>
    <definedName name="SD_689x1_697x1_1256_B_0" localSheetId="1" hidden="1">'Balance Sheet'!$M$412</definedName>
    <definedName name="SD_689x1_697x1_1257_B_0" localSheetId="1" hidden="1">'Balance Sheet'!$M$413</definedName>
    <definedName name="SD_689x1_697x1_1259_B_0" localSheetId="1" hidden="1">'Balance Sheet'!$M$415</definedName>
    <definedName name="SD_689x1_697x1_1261_B_0" localSheetId="1" hidden="1">'Balance Sheet'!$M$417</definedName>
    <definedName name="SD_689x1_697x1_1262_B_0" localSheetId="1" hidden="1">'Balance Sheet'!$M$418</definedName>
    <definedName name="SD_689x1_697x1_1263_B_0" localSheetId="1" hidden="1">'Balance Sheet'!$M$419</definedName>
    <definedName name="SD_689x1_697x1_1264_B_0" localSheetId="1" hidden="1">'Balance Sheet'!$M$420</definedName>
    <definedName name="SD_689x1_697x1_1265_B_0" localSheetId="1" hidden="1">'Balance Sheet'!$M$421</definedName>
    <definedName name="SD_689x1_697x1_1266_B_0" localSheetId="1" hidden="1">'Balance Sheet'!$M$422</definedName>
    <definedName name="SD_689x1_697x1_1267_B_0" localSheetId="1" hidden="1">'Balance Sheet'!$M$423</definedName>
    <definedName name="SD_689x1_697x1_1268_B_0" localSheetId="1" hidden="1">'Balance Sheet'!$M$424</definedName>
    <definedName name="SD_689x1_697x1_1269_B_0" localSheetId="1" hidden="1">'Balance Sheet'!$M$425</definedName>
    <definedName name="SD_689x1_697x1_1270_B_0" localSheetId="1" hidden="1">'Balance Sheet'!$M$426</definedName>
    <definedName name="SD_689x1_697x1_1271_B_0" localSheetId="1" hidden="1">'Balance Sheet'!$M$427</definedName>
    <definedName name="SD_689x1_697x1_1272_B_0" localSheetId="1" hidden="1">'Balance Sheet'!$M$428</definedName>
    <definedName name="SD_689x1_697x1_1273_B_0" localSheetId="1" hidden="1">'Balance Sheet'!$M$429</definedName>
    <definedName name="SD_689x1_697x1_1274_B_0" localSheetId="1" hidden="1">'Balance Sheet'!$M$430</definedName>
    <definedName name="SD_689x1_697x1_1275_B_0" localSheetId="1" hidden="1">'Balance Sheet'!$M$431</definedName>
    <definedName name="SD_689x1_697x1_1276_B_0" localSheetId="1" hidden="1">'Balance Sheet'!$M$432</definedName>
    <definedName name="SD_689x1_697x1_1277_B_0" localSheetId="1" hidden="1">'Balance Sheet'!$M$433</definedName>
    <definedName name="SD_689x1_697x1_1278_B_0" localSheetId="1" hidden="1">'Balance Sheet'!$M$434</definedName>
    <definedName name="SD_689x1_697x1_1279_B_0" localSheetId="1" hidden="1">'Balance Sheet'!$M$435</definedName>
    <definedName name="SD_689x1_697x1_1281_B_0" localSheetId="1" hidden="1">'Balance Sheet'!$M$437</definedName>
    <definedName name="SD_689x1_697x1_1282_B_0" localSheetId="1" hidden="1">'Balance Sheet'!$M$438</definedName>
    <definedName name="SD_689x1_697x1_1283_B_0" localSheetId="1" hidden="1">'Balance Sheet'!$M$439</definedName>
    <definedName name="SD_689x1_697x1_1284_B_0" localSheetId="1" hidden="1">'Balance Sheet'!$M$440</definedName>
    <definedName name="SD_689x1_697x1_1285_B_0" localSheetId="1" hidden="1">'Balance Sheet'!$M$441</definedName>
    <definedName name="SD_689x1_697x1_1286_B_0" localSheetId="1" hidden="1">'Balance Sheet'!$M$442</definedName>
    <definedName name="SD_689x1_697x1_1287_B_0" localSheetId="1" hidden="1">'Balance Sheet'!$M$443</definedName>
    <definedName name="SD_689x1_697x1_1288_B_0" localSheetId="1" hidden="1">'Balance Sheet'!$M$444</definedName>
    <definedName name="SD_689x1_697x1_1289_B_0" localSheetId="1" hidden="1">'Balance Sheet'!$M$445</definedName>
    <definedName name="SD_689x1_697x1_1290_B_0" localSheetId="1" hidden="1">'Balance Sheet'!$M$446</definedName>
    <definedName name="SD_689x1_697x1_1291_B_0" localSheetId="1" hidden="1">'Balance Sheet'!$M$447</definedName>
    <definedName name="SD_689x1_697x1_1293_B_0" localSheetId="1" hidden="1">'Balance Sheet'!$M$449</definedName>
    <definedName name="SD_689x1_697x1_1295_B_0" localSheetId="1" hidden="1">'Balance Sheet'!$M$451</definedName>
    <definedName name="SD_689x1_697x1_1296_B_0" localSheetId="1" hidden="1">'Balance Sheet'!$M$452</definedName>
    <definedName name="SD_689x1_697x1_1297_B_0" localSheetId="1" hidden="1">'Balance Sheet'!$M$453</definedName>
    <definedName name="SD_689x1_697x1_1298_B_0" localSheetId="1" hidden="1">'Balance Sheet'!$M$454</definedName>
    <definedName name="SD_689x1_697x1_1300_B_0" localSheetId="1" hidden="1">'Balance Sheet'!$M$456</definedName>
    <definedName name="SD_689x1_697x1_1301_B_0" localSheetId="1" hidden="1">'Balance Sheet'!$M$457</definedName>
    <definedName name="SD_689x1_697x1_1302_B_0" localSheetId="1" hidden="1">'Balance Sheet'!$M$458</definedName>
    <definedName name="SD_689x1_697x1_1303_B_0" localSheetId="1" hidden="1">'Balance Sheet'!$M$459</definedName>
    <definedName name="SD_689x1_697x1_1304_B_0" localSheetId="1" hidden="1">'Balance Sheet'!$M$460</definedName>
    <definedName name="SD_689x1_697x1_1305_B_0" localSheetId="1" hidden="1">'Balance Sheet'!$M$461</definedName>
    <definedName name="SD_689x1_697x1_1306_B_0" localSheetId="1" hidden="1">'Balance Sheet'!$M$462</definedName>
    <definedName name="SD_689x1_697x1_1307_B_0" localSheetId="1" hidden="1">'Balance Sheet'!$M$463</definedName>
    <definedName name="SD_689x1_697x1_1308_B_0" localSheetId="1" hidden="1">'Balance Sheet'!$M$464</definedName>
    <definedName name="SD_689x1_697x1_1309_B_0" localSheetId="1" hidden="1">'Balance Sheet'!$M$465</definedName>
    <definedName name="SD_689x1_697x1_1310_B_0" localSheetId="1" hidden="1">'Balance Sheet'!$M$466</definedName>
    <definedName name="SD_689x1_697x1_1311_B_0" localSheetId="1" hidden="1">'Balance Sheet'!$M$467</definedName>
    <definedName name="SD_689x1_697x1_1312_B_0" localSheetId="1" hidden="1">'Balance Sheet'!$M$468</definedName>
    <definedName name="SD_689x1_697x1_1313_B_0" localSheetId="1" hidden="1">'Balance Sheet'!$M$469</definedName>
    <definedName name="SD_689x1_697x1_1314_B_0" localSheetId="1" hidden="1">'Balance Sheet'!$M$470</definedName>
    <definedName name="SD_689x1_697x1_1315_B_0" localSheetId="1" hidden="1">'Balance Sheet'!$M$471</definedName>
    <definedName name="SD_689x1_697x1_1316_B_0" localSheetId="1" hidden="1">'Balance Sheet'!$M$472</definedName>
    <definedName name="SD_689x1_697x1_1317_B_0" localSheetId="1" hidden="1">'Balance Sheet'!$M$473</definedName>
    <definedName name="SD_689x1_697x1_1318_B_0" localSheetId="1" hidden="1">'Balance Sheet'!$M$474</definedName>
    <definedName name="SD_689x1_697x1_1319_B_0" localSheetId="1" hidden="1">'Balance Sheet'!$M$475</definedName>
    <definedName name="SD_689x1_697x1_1320_B_0" localSheetId="1" hidden="1">'Balance Sheet'!$M$476</definedName>
    <definedName name="SD_689x1_697x1_1321_B_0" localSheetId="1" hidden="1">'Balance Sheet'!$M$477</definedName>
    <definedName name="SD_689x1_697x1_1322_B_0" localSheetId="1" hidden="1">'Balance Sheet'!$M$478</definedName>
    <definedName name="SD_689x1_697x1_1323_B_0" localSheetId="1" hidden="1">'Balance Sheet'!$M$479</definedName>
    <definedName name="SD_689x1_697x1_1324_B_0" localSheetId="1" hidden="1">'Balance Sheet'!$M$480</definedName>
    <definedName name="SD_689x1_697x1_1325_B_0" localSheetId="1" hidden="1">'Balance Sheet'!$M$481</definedName>
    <definedName name="SD_689x1_697x1_1326_B_0" localSheetId="1" hidden="1">'Balance Sheet'!$M$482</definedName>
    <definedName name="SD_689x1_697x1_1327_B_0" localSheetId="1" hidden="1">'Balance Sheet'!$M$483</definedName>
    <definedName name="SD_689x1_697x1_1328_B_0" localSheetId="1" hidden="1">'Balance Sheet'!$M$484</definedName>
    <definedName name="SD_689x1_697x1_1329_B_0" localSheetId="1" hidden="1">'Balance Sheet'!$M$485</definedName>
    <definedName name="SD_689x1_697x1_1330_B_0" localSheetId="1" hidden="1">'Balance Sheet'!$M$486</definedName>
    <definedName name="SD_689x1_697x1_1331_B_0" localSheetId="1" hidden="1">'Balance Sheet'!$M$487</definedName>
    <definedName name="SD_689x1_697x1_1332_B_0" localSheetId="1" hidden="1">'Balance Sheet'!$M$488</definedName>
    <definedName name="SD_689x1_697x1_1333_B_0" localSheetId="1" hidden="1">'Balance Sheet'!$M$489</definedName>
    <definedName name="SD_689x1_697x1_1334_B_0" localSheetId="1" hidden="1">'Balance Sheet'!$M$490</definedName>
    <definedName name="SD_689x1_697x1_1335_B_0" localSheetId="1" hidden="1">'Balance Sheet'!$M$491</definedName>
    <definedName name="SD_689x1_697x1_1336_B_0" localSheetId="1" hidden="1">'Balance Sheet'!$M$492</definedName>
    <definedName name="SD_689x1_697x1_1340_B_0" localSheetId="1" hidden="1">'Balance Sheet'!$M$499</definedName>
    <definedName name="SD_689x1_697x1_1341_B_0" localSheetId="1" hidden="1">'Balance Sheet'!$M$500</definedName>
    <definedName name="SD_689x1_697x1_1342_B_0" localSheetId="1" hidden="1">'Balance Sheet'!$M$501</definedName>
    <definedName name="SD_689x1_697x1_1343_B_0" localSheetId="1" hidden="1">'Balance Sheet'!$M$502</definedName>
    <definedName name="SD_689x1_697x1_1347_B_0" localSheetId="3" hidden="1">'P&amp;L'!$M$7</definedName>
    <definedName name="SD_689x1_697x1_1348_B_0" localSheetId="3" hidden="1">'P&amp;L'!$M$8</definedName>
    <definedName name="SD_689x1_697x1_1349_B_0" localSheetId="3" hidden="1">'P&amp;L'!$M$9</definedName>
    <definedName name="SD_689x1_697x1_1351_B_0" localSheetId="3" hidden="1">'P&amp;L'!$M$11</definedName>
    <definedName name="SD_689x1_697x1_1353_B_0" localSheetId="3" hidden="1">'P&amp;L'!$M$13</definedName>
    <definedName name="SD_689x1_697x1_1355_B_0" localSheetId="3" hidden="1">'P&amp;L'!$M$15</definedName>
    <definedName name="SD_689x1_697x1_1357_B_0" localSheetId="3" hidden="1">'P&amp;L'!$M$17</definedName>
    <definedName name="SD_689x1_697x1_1359_B_0" localSheetId="3" hidden="1">'P&amp;L'!$M$19</definedName>
    <definedName name="SD_689x1_697x1_1360_B_0" localSheetId="3" hidden="1">'P&amp;L'!$M$20</definedName>
    <definedName name="SD_689x1_697x1_1361_B_0" localSheetId="3" hidden="1">'P&amp;L'!$M$21</definedName>
    <definedName name="SD_689x1_697x1_1362_B_0" localSheetId="3" hidden="1">'P&amp;L'!$M$22</definedName>
    <definedName name="SD_689x1_697x1_1363_B_0" localSheetId="3" hidden="1">'P&amp;L'!$M$23</definedName>
    <definedName name="SD_689x1_697x1_1364_B_0" localSheetId="3" hidden="1">'P&amp;L'!$M$24</definedName>
    <definedName name="SD_689x1_697x1_1365_B_0" localSheetId="3" hidden="1">'P&amp;L'!$M$25</definedName>
    <definedName name="SD_689x1_697x1_1368_B_0" localSheetId="3" hidden="1">'P&amp;L'!$M$29</definedName>
    <definedName name="SD_689x1_697x1_1370_B_0" localSheetId="3" hidden="1">'P&amp;L'!$M$31</definedName>
    <definedName name="SD_689x1_697x1_1372_B_0" localSheetId="3" hidden="1">'P&amp;L'!$M$33</definedName>
    <definedName name="SD_689x1_697x1_1374_B_0" localSheetId="3" hidden="1">'P&amp;L'!$M$35</definedName>
    <definedName name="SD_689x1_697x1_1376_B_0" localSheetId="3" hidden="1">'P&amp;L'!$M$37</definedName>
    <definedName name="SD_689x1_697x1_1378_B_0" localSheetId="3" hidden="1">'P&amp;L'!$M$39</definedName>
    <definedName name="SD_689x1_697x1_1381_B_0" localSheetId="3" hidden="1">'P&amp;L'!$M$43</definedName>
    <definedName name="SD_689x1_697x1_1384_B_0" localSheetId="3" hidden="1">'P&amp;L'!$M$62</definedName>
    <definedName name="SD_689x1_697x1_1386_B_0" localSheetId="3" hidden="1">'P&amp;L'!$M$64</definedName>
    <definedName name="SD_689x1_697x1_1388_B_0" localSheetId="3" hidden="1">'P&amp;L'!$M$66</definedName>
    <definedName name="SD_689x1_697x1_1390_B_0" localSheetId="3" hidden="1">'P&amp;L'!$M$68</definedName>
    <definedName name="SD_689x1_697x1_1393_B_0" localSheetId="3" hidden="1">'P&amp;L'!$M$72</definedName>
    <definedName name="SD_689x1_697x1_1395_B_0" localSheetId="3" hidden="1">'P&amp;L'!$M$74</definedName>
    <definedName name="SD_689x1_697x1_1396_B_0" localSheetId="3" hidden="1">'P&amp;L'!$M$75</definedName>
    <definedName name="SD_689x1_697x1_1397_B_0" localSheetId="3" hidden="1">'P&amp;L'!$M$76</definedName>
    <definedName name="SD_689x1_697x1_1398_B_0" localSheetId="3" hidden="1">'P&amp;L'!$M$77</definedName>
    <definedName name="SD_689x1_697x1_1399_B_0" localSheetId="3" hidden="1">'P&amp;L'!$M$78</definedName>
    <definedName name="SD_689x1_697x1_1400_B_0" localSheetId="3" hidden="1">'P&amp;L'!$M$79</definedName>
    <definedName name="SD_689x1_697x1_1401_B_0" localSheetId="3" hidden="1">'P&amp;L'!$M$80</definedName>
    <definedName name="SD_689x1_697x1_1403_B_0" localSheetId="3" hidden="1">'P&amp;L'!$M$82</definedName>
    <definedName name="SD_689x1_697x1_1405_B_0" localSheetId="3" hidden="1">'P&amp;L'!$M$84</definedName>
    <definedName name="SD_689x1_697x1_1407_B_0" localSheetId="3" hidden="1">'P&amp;L'!$M$86</definedName>
    <definedName name="SD_689x1_697x1_1411_B_0" localSheetId="3" hidden="1">'P&amp;L'!$M$93</definedName>
    <definedName name="SD_689x1_697x1_1412_B_0" localSheetId="3" hidden="1">'P&amp;L'!$M$94</definedName>
    <definedName name="SD_689x1_697x1_1413_B_0" localSheetId="3" hidden="1">'P&amp;L'!$M$95</definedName>
    <definedName name="SD_689x1_697x1_1414_B_0" localSheetId="3" hidden="1">'P&amp;L'!$M$96</definedName>
    <definedName name="SD_689x1_697x1_1415_B_0" localSheetId="3" hidden="1">'P&amp;L'!$M$97</definedName>
    <definedName name="SD_689x1_697x1_1417_B_0" localSheetId="3" hidden="1">'P&amp;L'!$M$99</definedName>
    <definedName name="SD_689x1_697x1_1419_B_0" localSheetId="3" hidden="1">'P&amp;L'!$M$101</definedName>
    <definedName name="SD_689x1_697x1_1421_B_0" localSheetId="3" hidden="1">'P&amp;L'!$M$103</definedName>
    <definedName name="SD_689x1_697x1_1423_B_0" localSheetId="3" hidden="1">'P&amp;L'!$M$105</definedName>
    <definedName name="SD_689x1_697x1_1425_B_0" localSheetId="3" hidden="1">'P&amp;L'!$M$107</definedName>
    <definedName name="SD_689x1_697x1_1426_B_0" localSheetId="3" hidden="1">'P&amp;L'!$M$108</definedName>
    <definedName name="SD_689x1_697x1_1427_B_0" localSheetId="3" hidden="1">'P&amp;L'!$M$109</definedName>
    <definedName name="SD_689x1_697x1_1429_B_0" localSheetId="3" hidden="1">'P&amp;L'!$M$111</definedName>
    <definedName name="SD_689x1_697x1_1431_B_0" localSheetId="3" hidden="1">'P&amp;L'!$M$113</definedName>
    <definedName name="SD_689x1_697x1_1432_B_0" localSheetId="3" hidden="1">'P&amp;L'!$M$114</definedName>
    <definedName name="SD_689x1_697x1_1433_B_0" localSheetId="3" hidden="1">'P&amp;L'!$M$115</definedName>
    <definedName name="SD_689x1_697x1_1435_B_0" localSheetId="3" hidden="1">'P&amp;L'!$M$117</definedName>
    <definedName name="SD_689x1_697x1_1437_B_0" localSheetId="3" hidden="1">'P&amp;L'!$M$119</definedName>
    <definedName name="SD_689x1_697x1_1439_B_0" localSheetId="3" hidden="1">'P&amp;L'!$M$121</definedName>
    <definedName name="SD_689x1_697x1_1441_B_0" localSheetId="3" hidden="1">'P&amp;L'!$M$123</definedName>
    <definedName name="SD_689x1_697x1_1443_B_0" localSheetId="3" hidden="1">'P&amp;L'!$M$125</definedName>
    <definedName name="SD_689x1_697x1_1445_B_0" localSheetId="3" hidden="1">'P&amp;L'!$M$127</definedName>
    <definedName name="SD_689x1_697x1_1448_B_0" localSheetId="3" hidden="1">'P&amp;L'!$M$131</definedName>
    <definedName name="SD_689x1_697x1_1450_B_0" localSheetId="3" hidden="1">'P&amp;L'!$M$133</definedName>
    <definedName name="SD_689x1_697x1_1451_B_0" localSheetId="3" hidden="1">'P&amp;L'!$M$134</definedName>
    <definedName name="SD_689x1_697x1_1452_B_0" localSheetId="3" hidden="1">'P&amp;L'!$M$135</definedName>
    <definedName name="SD_689x1_697x1_1453_B_0" localSheetId="3" hidden="1">'P&amp;L'!$M$136</definedName>
    <definedName name="SD_689x1_697x1_1454_B_0" localSheetId="3" hidden="1">'P&amp;L'!$M$137</definedName>
    <definedName name="SD_689x1_697x1_1455_B_0" localSheetId="3" hidden="1">'P&amp;L'!$M$138</definedName>
    <definedName name="SD_689x1_697x1_1456_B_0" localSheetId="3" hidden="1">'P&amp;L'!$M$139</definedName>
    <definedName name="SD_689x1_697x1_1459_B_0" localSheetId="3" hidden="1">'P&amp;L'!$M$143</definedName>
    <definedName name="SD_689x1_697x1_1461_B_0" localSheetId="3" hidden="1">'P&amp;L'!$M$145</definedName>
    <definedName name="SD_689x1_697x1_1463_B_0" localSheetId="3" hidden="1">'P&amp;L'!$M$147</definedName>
    <definedName name="SD_689x1_697x1_1464_B_0" localSheetId="3" hidden="1">'P&amp;L'!$M$148</definedName>
    <definedName name="SD_689x1_697x1_1465_B_0" localSheetId="3" hidden="1">'P&amp;L'!$M$149</definedName>
    <definedName name="SD_689x1_697x1_1466_B_0" localSheetId="3" hidden="1">'P&amp;L'!$M$150</definedName>
    <definedName name="SD_689x1_697x1_1467_B_0" localSheetId="3" hidden="1">'P&amp;L'!$M$151</definedName>
    <definedName name="SD_689x1_697x1_1468_B_0" localSheetId="3" hidden="1">'P&amp;L'!$M$152</definedName>
    <definedName name="SD_689x1_697x1_1470_B_0" localSheetId="3" hidden="1">'P&amp;L'!$M$154</definedName>
    <definedName name="SD_689x1_697x1_1471_B_0" localSheetId="3" hidden="1">'P&amp;L'!$M$155</definedName>
    <definedName name="SD_689x1_697x1_1472_B_0" localSheetId="3" hidden="1">'P&amp;L'!$M$156</definedName>
    <definedName name="SD_689x1_697x1_1473_B_0" localSheetId="3" hidden="1">'P&amp;L'!$M$157</definedName>
    <definedName name="SD_689x1_697x1_1474_B_0" localSheetId="3" hidden="1">'P&amp;L'!$M$158</definedName>
    <definedName name="SD_689x1_697x1_1475_B_0" localSheetId="3" hidden="1">'P&amp;L'!$M$159</definedName>
    <definedName name="SD_689x1_697x1_1477_B_0" localSheetId="3" hidden="1">'P&amp;L'!$M$161</definedName>
    <definedName name="SD_689x1_697x1_1478_B_0" localSheetId="3" hidden="1">'P&amp;L'!$M$162</definedName>
    <definedName name="SD_689x1_697x1_1479_B_0" localSheetId="3" hidden="1">'P&amp;L'!$M$163</definedName>
    <definedName name="SD_689x1_697x1_1480_B_0" localSheetId="3" hidden="1">'P&amp;L'!$M$164</definedName>
    <definedName name="SD_689x1_697x1_1481_B_0" localSheetId="3" hidden="1">'P&amp;L'!$M$165</definedName>
    <definedName name="SD_689x1_697x1_1482_B_0" localSheetId="3" hidden="1">'P&amp;L'!$M$166</definedName>
    <definedName name="SD_689x1_697x1_1483_B_0" localSheetId="3" hidden="1">'P&amp;L'!$M$167</definedName>
    <definedName name="SD_689x1_697x1_1484_B_0" localSheetId="3" hidden="1">'P&amp;L'!$M$168</definedName>
    <definedName name="SD_689x1_697x1_1486_B_0" localSheetId="3" hidden="1">'P&amp;L'!$M$170</definedName>
    <definedName name="SD_689x1_697x1_1488_B_0" localSheetId="3" hidden="1">'P&amp;L'!$M$172</definedName>
    <definedName name="SD_689x1_697x1_1489_B_0" localSheetId="3" hidden="1">'P&amp;L'!$M$173</definedName>
    <definedName name="SD_689x1_697x1_1490_B_0" localSheetId="3" hidden="1">'P&amp;L'!$M$174</definedName>
    <definedName name="SD_689x1_697x1_1492_B_0" localSheetId="3" hidden="1">'P&amp;L'!$M$176</definedName>
    <definedName name="SD_689x1_697x1_1493_B_0" localSheetId="3" hidden="1">'P&amp;L'!$M$177</definedName>
    <definedName name="SD_689x1_697x1_1494_B_0" localSheetId="3" hidden="1">'P&amp;L'!$M$178</definedName>
    <definedName name="SD_689x1_697x1_1496_B_0" localSheetId="3" hidden="1">'P&amp;L'!$M$180</definedName>
    <definedName name="SD_689x1_697x1_1498_B_0" localSheetId="3" hidden="1">'P&amp;L'!$M$182</definedName>
    <definedName name="SD_689x1_697x1_1500_B_0" localSheetId="3" hidden="1">'P&amp;L'!$M$184</definedName>
    <definedName name="SD_689x1_697x1_1503_B_0" localSheetId="3" hidden="1">'P&amp;L'!$M$289</definedName>
    <definedName name="SD_689x1_697x1_1505_B_0" localSheetId="3" hidden="1">'P&amp;L'!$M$291</definedName>
    <definedName name="SD_689x1_697x1_1508_B_0" localSheetId="3" hidden="1">'P&amp;L'!$M$193</definedName>
    <definedName name="SD_689x1_697x1_1509_B_0" localSheetId="3" hidden="1">'P&amp;L'!$M$194</definedName>
    <definedName name="SD_689x1_697x1_1510_B_0" localSheetId="3" hidden="1">'P&amp;L'!$M$195</definedName>
    <definedName name="SD_689x1_697x1_1512_B_0" localSheetId="3" hidden="1">'P&amp;L'!$M$197</definedName>
    <definedName name="SD_689x1_697x1_1514_B_0" localSheetId="3" hidden="1">'P&amp;L'!$M$199</definedName>
    <definedName name="SD_689x1_697x1_1515_B_0" localSheetId="3" hidden="1">'P&amp;L'!$M$200</definedName>
    <definedName name="SD_689x1_697x1_1516_B_0" localSheetId="3" hidden="1">'P&amp;L'!$M$201</definedName>
    <definedName name="SD_689x1_697x1_1517_B_0" localSheetId="3" hidden="1">'P&amp;L'!$M$202</definedName>
    <definedName name="SD_689x1_697x1_1518_B_0" localSheetId="3" hidden="1">'P&amp;L'!$M$203</definedName>
    <definedName name="SD_689x1_697x1_1519_B_0" localSheetId="3" hidden="1">'P&amp;L'!$M$204</definedName>
    <definedName name="SD_689x1_697x1_1520_B_0" localSheetId="3" hidden="1">'P&amp;L'!$M$205</definedName>
    <definedName name="SD_689x1_697x1_1522_B_0" localSheetId="3" hidden="1">'P&amp;L'!$M$207</definedName>
    <definedName name="SD_689x1_697x1_1523_B_0" localSheetId="3" hidden="1">'P&amp;L'!$M$208</definedName>
    <definedName name="SD_689x1_697x1_1524_B_0" localSheetId="3" hidden="1">'P&amp;L'!$M$209</definedName>
    <definedName name="SD_689x1_697x1_1526_B_0" localSheetId="3" hidden="1">'P&amp;L'!$M$211</definedName>
    <definedName name="SD_689x1_697x1_1529_B_0" localSheetId="3" hidden="1">'P&amp;L'!$M$249</definedName>
    <definedName name="SD_689x1_697x1_1530_B_0" localSheetId="3" hidden="1">'P&amp;L'!$M$250</definedName>
    <definedName name="SD_689x1_697x1_1531_B_0" localSheetId="3" hidden="1">'P&amp;L'!$M$251</definedName>
    <definedName name="SD_689x1_697x1_1532_B_0" localSheetId="3" hidden="1">'P&amp;L'!$M$252</definedName>
    <definedName name="SD_689x1_697x1_1533_B_0" localSheetId="3" hidden="1">'P&amp;L'!$M$253</definedName>
    <definedName name="SD_689x1_697x1_1534_B_0" localSheetId="3" hidden="1">'P&amp;L'!$M$254</definedName>
    <definedName name="SD_689x1_697x1_1536_B_0" localSheetId="3" hidden="1">'P&amp;L'!$M$256</definedName>
    <definedName name="SD_689x1_697x1_1537_B_0" localSheetId="3" hidden="1">'P&amp;L'!$M$257</definedName>
    <definedName name="SD_689x1_697x1_1538_B_0" localSheetId="3" hidden="1">'P&amp;L'!$M$258</definedName>
    <definedName name="SD_689x1_697x1_1539_B_0" localSheetId="3" hidden="1">'P&amp;L'!$M$259</definedName>
    <definedName name="SD_689x1_697x1_1540_B_0" localSheetId="3" hidden="1">'P&amp;L'!$M$260</definedName>
    <definedName name="SD_689x1_697x1_1541_B_0" localSheetId="3" hidden="1">'P&amp;L'!$M$261</definedName>
    <definedName name="SD_689x1_697x1_1543_B_0" localSheetId="3" hidden="1">'P&amp;L'!$M$263</definedName>
    <definedName name="SD_689x1_697x1_1544_B_0" localSheetId="3" hidden="1">'P&amp;L'!$M$264</definedName>
    <definedName name="SD_689x1_697x1_1545_B_0" localSheetId="3" hidden="1">'P&amp;L'!$M$265</definedName>
    <definedName name="SD_689x1_697x1_1546_B_0" localSheetId="3" hidden="1">'P&amp;L'!$M$266</definedName>
    <definedName name="SD_689x1_697x1_1547_B_0" localSheetId="3" hidden="1">'P&amp;L'!$M$267</definedName>
    <definedName name="SD_689x1_697x1_1548_B_0" localSheetId="3" hidden="1">'P&amp;L'!$M$268</definedName>
    <definedName name="SD_689x1_697x1_1550_B_0" localSheetId="3" hidden="1">'P&amp;L'!$M$270</definedName>
    <definedName name="SD_689x1_697x1_1551_B_0" localSheetId="3" hidden="1">'P&amp;L'!$M$271</definedName>
    <definedName name="SD_689x1_697x1_1552_B_0" localSheetId="3" hidden="1">'P&amp;L'!$M$272</definedName>
    <definedName name="SD_689x1_697x1_1554_B_0" localSheetId="3" hidden="1">'P&amp;L'!$M$274</definedName>
    <definedName name="SD_689x1_697x1_1555_B_0" localSheetId="3" hidden="1">'P&amp;L'!$M$275</definedName>
    <definedName name="SD_689x1_697x1_1557_B_0" localSheetId="3" hidden="1">'P&amp;L'!$M$277</definedName>
    <definedName name="SD_689x1_697x1_1559_B_0" localSheetId="3" hidden="1">'P&amp;L'!$M$279</definedName>
    <definedName name="SD_689x1_697x1_1561_B_0" localSheetId="3" hidden="1">'P&amp;L'!$M$281</definedName>
    <definedName name="SD_689x1_697x1_1564_B_0" localSheetId="3" hidden="1">'P&amp;L'!$M$215</definedName>
    <definedName name="SD_689x1_697x1_1567_B_0" localSheetId="3" hidden="1">'P&amp;L'!$M$295</definedName>
    <definedName name="SD_689x1_697x1_1572_B_0" localSheetId="3" hidden="1">'P&amp;L'!$M$298</definedName>
    <definedName name="SD_689x1_697x1_1574_B_0" localSheetId="3" hidden="1">'P&amp;L'!$M$300</definedName>
    <definedName name="SD_689x1_697x1_1576_B_0" localSheetId="3" hidden="1">'P&amp;L'!$M$302</definedName>
    <definedName name="SD_689x1_697x1_1578_B_0" localSheetId="3" hidden="1">'P&amp;L'!$M$304</definedName>
    <definedName name="SD_689x1_697x1_1579_B_0" localSheetId="3" hidden="1">'P&amp;L'!$M$305</definedName>
    <definedName name="SD_689x1_697x1_1580_B_0" localSheetId="3" hidden="1">'P&amp;L'!$M$306</definedName>
    <definedName name="SD_689x1_697x1_1582_B_0" localSheetId="3" hidden="1">'P&amp;L'!$M$308</definedName>
    <definedName name="SD_689x1_697x1_1599_B_0" localSheetId="5" hidden="1">Other!$L$33</definedName>
    <definedName name="SD_689x1_697x1_1600_B_0" localSheetId="5" hidden="1">Other!$L$34</definedName>
    <definedName name="SD_689x1_697x1_1601_B_0" localSheetId="5" hidden="1">Other!$L$35</definedName>
    <definedName name="SD_689x1_697x1_1602_B_0" localSheetId="5" hidden="1">Other!$L$36</definedName>
    <definedName name="SD_689x1_697x1_1603_B_0" localSheetId="5" hidden="1">Other!$L$37</definedName>
    <definedName name="SD_689x1_697x1_1604_B_0" localSheetId="5" hidden="1">Other!$L$38</definedName>
    <definedName name="SD_689x1_697x1_1605_B_0" localSheetId="5" hidden="1">Other!$L$39</definedName>
    <definedName name="SD_689x1_697x1_1606_B_1" localSheetId="5" hidden="1">Other!$L$19</definedName>
    <definedName name="SD_689x1_697x1_1607_B_0" localSheetId="5" hidden="1">Other!$L$20</definedName>
    <definedName name="SD_689x1_697x1_1608_B_0" localSheetId="5" hidden="1">Other!$L$21</definedName>
    <definedName name="SD_689x1_697x1_1609_B_1" localSheetId="5" hidden="1">Other!$L$22</definedName>
    <definedName name="SD_689x1_697x1_1610_B_0" localSheetId="5" hidden="1">Other!$L$23</definedName>
    <definedName name="SD_689x1_697x1_1611_B_0" localSheetId="5" hidden="1">Other!$L$24</definedName>
    <definedName name="SD_689x1_697x1_1612_B_1" localSheetId="5" hidden="1">Other!$L$25</definedName>
    <definedName name="SD_689x1_697x1_1613_B_0" localSheetId="5" hidden="1">Other!$L$26</definedName>
    <definedName name="SD_689x1_697x1_1614_B_0" localSheetId="5" hidden="1">Other!$L$27</definedName>
    <definedName name="SD_689x1_697x1_1615_B_1" localSheetId="5" hidden="1">Other!$L$28</definedName>
    <definedName name="SD_689x1_697x1_1616_B_0" localSheetId="5" hidden="1">Other!$L$29</definedName>
    <definedName name="SD_689x1_697x1_1617_B_0" localSheetId="5" hidden="1">Other!$L$30</definedName>
    <definedName name="SD_689x1_697x1_1618_B_0" localSheetId="5" hidden="1">'P&amp;L'!$M$244</definedName>
    <definedName name="SD_689x1_697x1_1619_B_0" localSheetId="5" hidden="1">Other!$L$10</definedName>
    <definedName name="SD_689x1_697x1_1620_B_0" localSheetId="5" hidden="1">Other!$L$11</definedName>
    <definedName name="SD_689x1_697x1_1621_B_0" localSheetId="5" hidden="1">'P&amp;L'!$M$313</definedName>
    <definedName name="SD_689x1_697x1_1622_B_0" localSheetId="5" hidden="1">'P&amp;L'!$M$314</definedName>
    <definedName name="SD_689x1_697x1_1623_B_0" localSheetId="5" hidden="1">'P&amp;L'!$M$315</definedName>
    <definedName name="SD_689x1_697x1_1624_B_0" localSheetId="5" hidden="1">'P&amp;L'!$M$316</definedName>
    <definedName name="SD_689x1_697x1_1625_B_0" localSheetId="5" hidden="1">'P&amp;L'!$M$317</definedName>
    <definedName name="SD_689x1_697x1_1626_B_0" localSheetId="5" hidden="1">'P&amp;L'!$M$318</definedName>
    <definedName name="SD_689x1_697x1_1627_B_0" localSheetId="5" hidden="1">'P&amp;L'!$M$320</definedName>
    <definedName name="SD_689x1_697x1_1628_B_0" localSheetId="5" hidden="1">'P&amp;L'!$M$321</definedName>
    <definedName name="SD_689x1_697x1_1629_B_0" localSheetId="5" hidden="1">'P&amp;L'!$M$322</definedName>
    <definedName name="SD_689x1_697x1_1630_B_0" localSheetId="5" hidden="1">'P&amp;L'!$M$323</definedName>
    <definedName name="SD_689x1_697x1_1631_B_0" localSheetId="5" hidden="1">'P&amp;L'!$M$324</definedName>
    <definedName name="SD_689x1_697x1_1632_B_0" localSheetId="5" hidden="1">'P&amp;L'!$M$325</definedName>
    <definedName name="SD_689x1_697x1_1633_B_0" localSheetId="5" hidden="1">'P&amp;L'!$M$327</definedName>
    <definedName name="SD_689x1_697x1_1634_B_0" localSheetId="5" hidden="1">Other!$L$57</definedName>
    <definedName name="SD_689x1_697x1_1635_B_0" localSheetId="5" hidden="1">Other!$L$58</definedName>
    <definedName name="SD_689x1_697x1_1636_B_0" localSheetId="5" hidden="1">Other!$L$59</definedName>
    <definedName name="SD_689x1_697x1_1637_B_0" localSheetId="5" hidden="1">Other!$L$60</definedName>
    <definedName name="SD_689x1_697x1_1638_B_0" localSheetId="5" hidden="1">Other!$L$61</definedName>
    <definedName name="SD_689x1_697x1_1639_B_0" localSheetId="5" hidden="1">Other!$L$64</definedName>
    <definedName name="SD_689x1_697x1_1640_B_0" localSheetId="5" hidden="1">Other!$L$65</definedName>
    <definedName name="SD_689x1_697x1_1641_B_0" localSheetId="5" hidden="1">Other!$L$66</definedName>
    <definedName name="SD_689x1_697x1_1642_B_0" localSheetId="5" hidden="1">Other!$L$67</definedName>
    <definedName name="SD_689x1_697x1_1643_B_0" localSheetId="5" hidden="1">Other!$L$69</definedName>
    <definedName name="SD_689x1_697x1_1644_B_0" localSheetId="5" hidden="1">Other!$L$70</definedName>
    <definedName name="SD_689x1_697x1_1645_B_0" localSheetId="5" hidden="1">Other!$L$71</definedName>
    <definedName name="SD_689x1_697x1_1646_B_0" localSheetId="5" hidden="1">Other!$L$72</definedName>
    <definedName name="SD_689x1_697x1_1647_B_0" localSheetId="5" hidden="1">Other!$L$73</definedName>
    <definedName name="SD_689x1_697x1_1648_B_0" localSheetId="5" hidden="1">Other!$L$74</definedName>
    <definedName name="SD_689x1_697x1_1649_B_1" localSheetId="0" hidden="1">Main!$C$12</definedName>
    <definedName name="SD_689x1_697x1_1650_B_1" localSheetId="0" hidden="1">Main!$C$15</definedName>
    <definedName name="SD_689x1_697x1_1651_B_1" localSheetId="0" hidden="1">Main!$C$16</definedName>
    <definedName name="SD_689x1_697x1_1652_B_0" localSheetId="0" hidden="1">Main!$C$25</definedName>
    <definedName name="SD_689x1_697x1_1653_B_0" localSheetId="0" hidden="1">Main!$C$17</definedName>
    <definedName name="SD_689x1_697x1_1654_B_0" localSheetId="0" hidden="1">Main!$C$20</definedName>
    <definedName name="SD_689x1_697x1_1655_B_0" localSheetId="0" hidden="1">Main!$C$23</definedName>
    <definedName name="SD_689x1_697x1_1656_B_0" localSheetId="0" hidden="1">Main!$C$18</definedName>
    <definedName name="SD_689x1_697x1_1657_B_0" localSheetId="0" hidden="1">Main!$C$21</definedName>
    <definedName name="SD_689x1_697x1_1658_B_0" localSheetId="0" hidden="1">Main!$C$24</definedName>
    <definedName name="SD_689x1_697x1_1659_B_0" localSheetId="0" hidden="1">Main!$C$19</definedName>
    <definedName name="SD_689x1_697x1_1660_B_0" localSheetId="0" hidden="1">Main!$C$22</definedName>
    <definedName name="SD_689x1_697x1_1661_G_0" localSheetId="0" hidden="1">Main!$C$9</definedName>
    <definedName name="SD_689x1_697x1_1677_B_0" localSheetId="0" hidden="1">Main!$C$13</definedName>
    <definedName name="SD_689x1_697x1_1678_B_0" localSheetId="5" hidden="1">Other!$L$14</definedName>
    <definedName name="SD_689x1_697x1_1679_B_0" localSheetId="5" hidden="1">Other!$L$15</definedName>
    <definedName name="SD_689x1_697x1_1689_B_0" localSheetId="3" hidden="1">'P&amp;L'!$M$43</definedName>
    <definedName name="SD_689x1_697x1_1691_B_0" localSheetId="3" hidden="1">'P&amp;L'!$M$215</definedName>
    <definedName name="SD_689x1_697x1_1696_B_0" localSheetId="3" hidden="1">'P&amp;L'!$M$45</definedName>
    <definedName name="SD_689x1_697x1_1697_B_0" localSheetId="3" hidden="1">'P&amp;L'!$M$46</definedName>
    <definedName name="SD_689x1_697x1_1698_B_0" localSheetId="3" hidden="1">'P&amp;L'!$M$47</definedName>
    <definedName name="SD_689x1_697x1_1699_B_0" localSheetId="3" hidden="1">'P&amp;L'!$M$48</definedName>
    <definedName name="SD_689x1_697x1_1700_B_0" localSheetId="3" hidden="1">'P&amp;L'!$M$49</definedName>
    <definedName name="SD_689x1_697x1_1701_B_0" localSheetId="3" hidden="1">'P&amp;L'!$M$50</definedName>
    <definedName name="SD_689x1_697x1_1703_B_0" localSheetId="3" hidden="1">'P&amp;L'!$M$52</definedName>
    <definedName name="SD_689x1_697x1_1704_B_0" localSheetId="3" hidden="1">'P&amp;L'!$M$53</definedName>
    <definedName name="SD_689x1_697x1_1705_B_0" localSheetId="3" hidden="1">'P&amp;L'!$M$54</definedName>
    <definedName name="SD_689x1_697x1_1706_B_0" localSheetId="3" hidden="1">'P&amp;L'!$M$55</definedName>
    <definedName name="SD_689x1_697x1_1707_B_0" localSheetId="3" hidden="1">'P&amp;L'!$M$56</definedName>
    <definedName name="SD_689x1_697x1_1709_B_0" localSheetId="3" hidden="1">'P&amp;L'!$M$58</definedName>
    <definedName name="SD_689x1_697x1_1711_B_0" localSheetId="3" hidden="1">'P&amp;L'!$M$217</definedName>
    <definedName name="SD_689x1_697x1_1712_B_0" localSheetId="3" hidden="1">'P&amp;L'!$M$218</definedName>
    <definedName name="SD_689x1_697x1_1713_B_0" localSheetId="3" hidden="1">'P&amp;L'!$M$219</definedName>
    <definedName name="SD_689x1_697x1_1715_B_0" localSheetId="3" hidden="1">'P&amp;L'!$M$221</definedName>
    <definedName name="SD_689x1_697x1_1717_B_0" localSheetId="3" hidden="1">'P&amp;L'!$M$223</definedName>
    <definedName name="SD_689x1_697x1_1718_B_0" localSheetId="3" hidden="1">'P&amp;L'!$M$224</definedName>
    <definedName name="SD_689x1_697x1_1719_B_0" localSheetId="3" hidden="1">'P&amp;L'!$M$225</definedName>
    <definedName name="SD_689x1_697x1_1721_B_0" localSheetId="3" hidden="1">'P&amp;L'!$M$227</definedName>
    <definedName name="SD_689x1_697x1_1722_B_0" localSheetId="3" hidden="1">'P&amp;L'!$M$228</definedName>
    <definedName name="SD_689x1_697x1_1723_B_0" localSheetId="3" hidden="1">'P&amp;L'!$M$229</definedName>
    <definedName name="SD_689x1_697x1_1725_B_0" localSheetId="3" hidden="1">'P&amp;L'!$M$231</definedName>
    <definedName name="SD_689x1_697x1_1727_B_0" localSheetId="3" hidden="1">'P&amp;L'!$M$233</definedName>
    <definedName name="SD_689x1_697x1_1729_B_0" localSheetId="3" hidden="1">'P&amp;L'!$M$235</definedName>
    <definedName name="SD_689x1_697x1_1730_B_0" localSheetId="3" hidden="1">'P&amp;L'!$M$236</definedName>
    <definedName name="SD_689x1_697x1_1732_B_0" localSheetId="3" hidden="1">'P&amp;L'!$M$238</definedName>
    <definedName name="SD_689x1_697x1_815x1_100_B_0" localSheetId="4" hidden="1">'Cash Flow Statement'!$L$7</definedName>
    <definedName name="SD_689x1_697x1_815x1_102_B_0" localSheetId="4" hidden="1">'Cash Flow Statement'!$L$9</definedName>
    <definedName name="SD_689x1_697x1_815x1_103_B_0" localSheetId="4" hidden="1">'Cash Flow Statement'!$L$10</definedName>
    <definedName name="SD_689x1_697x1_815x1_104_B_0" localSheetId="4" hidden="1">'Cash Flow Statement'!$L$11</definedName>
    <definedName name="SD_689x1_697x1_815x1_105_B_0" localSheetId="4" hidden="1">'Cash Flow Statement'!$L$12</definedName>
    <definedName name="SD_689x1_697x1_815x1_106_B_0" localSheetId="4" hidden="1">'Cash Flow Statement'!$L$13</definedName>
    <definedName name="SD_689x1_697x1_815x1_108_B_0" localSheetId="4" hidden="1">'Cash Flow Statement'!$L$15</definedName>
    <definedName name="SD_689x1_697x1_815x1_109_B_0" localSheetId="4" hidden="1">'Cash Flow Statement'!$L$16</definedName>
    <definedName name="SD_689x1_697x1_815x1_110_B_0" localSheetId="4" hidden="1">'Cash Flow Statement'!$L$17</definedName>
    <definedName name="SD_689x1_697x1_815x1_111_B_0" localSheetId="4" hidden="1">'Cash Flow Statement'!$L$18</definedName>
    <definedName name="SD_689x1_697x1_815x1_112_B_0" localSheetId="4" hidden="1">'Cash Flow Statement'!$L$19</definedName>
    <definedName name="SD_689x1_697x1_815x1_113_B_0" localSheetId="4" hidden="1">'Cash Flow Statement'!$L$20</definedName>
    <definedName name="SD_689x1_697x1_815x1_114_B_0" localSheetId="4" hidden="1">'Cash Flow Statement'!$L$21</definedName>
    <definedName name="SD_689x1_697x1_815x1_115_B_0" localSheetId="4" hidden="1">'Cash Flow Statement'!$L$22</definedName>
    <definedName name="SD_689x1_697x1_815x1_116_B_0" localSheetId="4" hidden="1">'Cash Flow Statement'!$L$23</definedName>
    <definedName name="SD_689x1_697x1_815x1_117_B_0" localSheetId="4" hidden="1">'Cash Flow Statement'!$L$24</definedName>
    <definedName name="SD_689x1_697x1_815x1_119_B_0" localSheetId="4" hidden="1">'Cash Flow Statement'!$L$26</definedName>
    <definedName name="SD_689x1_697x1_815x1_120_B_0" localSheetId="4" hidden="1">'Cash Flow Statement'!$L$27</definedName>
    <definedName name="SD_689x1_697x1_815x1_121_B_0" localSheetId="4" hidden="1">'Cash Flow Statement'!$L$28</definedName>
    <definedName name="SD_689x1_697x1_815x1_122_B_0" localSheetId="4" hidden="1">'Cash Flow Statement'!$L$29</definedName>
    <definedName name="SD_689x1_697x1_815x1_123_B_0" localSheetId="4" hidden="1">'Cash Flow Statement'!$L$30</definedName>
    <definedName name="SD_689x1_697x1_815x1_124_B_0" localSheetId="4" hidden="1">'Cash Flow Statement'!$L$31</definedName>
    <definedName name="SD_689x1_697x1_815x1_125_B_0" localSheetId="4" hidden="1">'Cash Flow Statement'!$L$32</definedName>
    <definedName name="SD_689x1_697x1_815x1_126_B_0" localSheetId="4" hidden="1">'Cash Flow Statement'!$L$33</definedName>
    <definedName name="SD_689x1_697x1_815x1_127_B_0" localSheetId="4" hidden="1">'Cash Flow Statement'!$L$34</definedName>
    <definedName name="SD_689x1_697x1_815x1_128_B_0" localSheetId="4" hidden="1">'Cash Flow Statement'!$L$35</definedName>
    <definedName name="SD_689x1_697x1_815x1_130_B_0" localSheetId="4" hidden="1">'Cash Flow Statement'!$L$37</definedName>
    <definedName name="SD_689x1_697x1_815x1_131_B_0" localSheetId="4" hidden="1">'Cash Flow Statement'!$L$38</definedName>
    <definedName name="SD_689x1_697x1_815x1_132_B_0" localSheetId="4" hidden="1">'Cash Flow Statement'!$L$39</definedName>
    <definedName name="SD_689x1_697x1_815x1_133_B_0" localSheetId="4" hidden="1">'Cash Flow Statement'!$L$40</definedName>
    <definedName name="SD_689x1_697x1_815x1_134_B_0" localSheetId="4" hidden="1">'Cash Flow Statement'!$L$41</definedName>
    <definedName name="SD_689x1_697x1_815x1_135_B_0" localSheetId="4" hidden="1">'Cash Flow Statement'!$L$42</definedName>
    <definedName name="SD_689x1_697x1_815x1_136_B_0" localSheetId="4" hidden="1">'Cash Flow Statement'!$L$43</definedName>
    <definedName name="SD_689x1_697x1_815x1_137_B_0" localSheetId="4" hidden="1">'Cash Flow Statement'!$L$44</definedName>
    <definedName name="SD_689x1_697x1_815x1_138_B_0" localSheetId="4" hidden="1">'Cash Flow Statement'!$L$45</definedName>
    <definedName name="SD_689x1_697x1_815x1_139_B_0" localSheetId="4" hidden="1">'Cash Flow Statement'!$L$46</definedName>
    <definedName name="SD_689x1_697x1_815x1_142_B_0" localSheetId="4" hidden="1">'Cash Flow Statement'!$L$49</definedName>
    <definedName name="SD_689x1_697x1_815x1_143_B_0" localSheetId="4" hidden="1">'Cash Flow Statement'!$L$50</definedName>
    <definedName name="SD_689x1_697x1_815x1_144_B_0" localSheetId="4" hidden="1">'Cash Flow Statement'!$L$51</definedName>
    <definedName name="SD_689x1_697x1_815x1_145_B_0" localSheetId="4" hidden="1">'Cash Flow Statement'!$L$52</definedName>
    <definedName name="SD_689x1_697x1_815x1_146_B_0" localSheetId="4" hidden="1">'Cash Flow Statement'!$L$53</definedName>
    <definedName name="SD_689x1_697x1_815x1_147_B_0" localSheetId="4" hidden="1">'Cash Flow Statement'!$L$54</definedName>
    <definedName name="SD_689x1_697x1_815x1_148_B_0" localSheetId="4" hidden="1">'Cash Flow Statement'!$L$55</definedName>
    <definedName name="SD_689x1_697x1_815x1_149_B_0" localSheetId="4" hidden="1">'Cash Flow Statement'!$L$56</definedName>
    <definedName name="SD_689x1_697x1_815x1_150_B_0" localSheetId="4" hidden="1">'Cash Flow Statement'!$L$57</definedName>
    <definedName name="SD_689x1_697x1_815x1_151_B_0" localSheetId="4" hidden="1">'Cash Flow Statement'!$L$58</definedName>
    <definedName name="SD_689x1_697x1_815x1_154_B_0" localSheetId="4" hidden="1">'Cash Flow Statement'!$L$61</definedName>
    <definedName name="SD_689x1_697x1_815x1_155_B_0" localSheetId="4" hidden="1">'Cash Flow Statement'!$L$62</definedName>
    <definedName name="SD_689x1_697x1_815x1_156_B_0" localSheetId="4" hidden="1">'Cash Flow Statement'!$L$63</definedName>
    <definedName name="SD_689x1_697x1_815x1_157_B_0" localSheetId="4" hidden="1">'Cash Flow Statement'!$L$64</definedName>
    <definedName name="SD_689x1_697x1_815x1_158_B_0" localSheetId="4" hidden="1">'Cash Flow Statement'!$L$65</definedName>
    <definedName name="SD_689x1_697x1_815x1_159_B_0" localSheetId="4" hidden="1">'Cash Flow Statement'!$L$66</definedName>
    <definedName name="SD_689x1_697x1_815x1_160_B_0" localSheetId="4" hidden="1">'Cash Flow Statement'!$L$67</definedName>
    <definedName name="SD_689x1_697x1_815x1_161_B_0" localSheetId="4" hidden="1">'Cash Flow Statement'!$L$68</definedName>
    <definedName name="SD_689x1_697x1_815x1_162_B_0" localSheetId="4" hidden="1">'Cash Flow Statement'!$L$69</definedName>
    <definedName name="SD_689x1_697x1_815x1_163_B_0" localSheetId="4" hidden="1">'Cash Flow Statement'!$L$70</definedName>
    <definedName name="SD_689x1_697x1_815x1_165_B_0" localSheetId="4" hidden="1">'Cash Flow Statement'!$L$72</definedName>
    <definedName name="SD_689x1_697x1_815x1_166_B_0" localSheetId="4" hidden="1">'Cash Flow Statement'!$L$73</definedName>
    <definedName name="SD_689x1_697x1_815x1_167_B_0" localSheetId="4" hidden="1">'Cash Flow Statement'!$L$74</definedName>
    <definedName name="SD_689x1_697x1_815x1_168_B_0" localSheetId="4" hidden="1">'Cash Flow Statement'!$L$75</definedName>
    <definedName name="SD_689x1_697x1_815x1_169_B_0" localSheetId="4" hidden="1">'Cash Flow Statement'!$L$76</definedName>
    <definedName name="SD_689x1_697x1_815x1_170_B_0" localSheetId="4" hidden="1">'Cash Flow Statement'!$L$77</definedName>
    <definedName name="SD_689x1_697x1_815x1_171_B_0" localSheetId="4" hidden="1">'Cash Flow Statement'!$L$78</definedName>
    <definedName name="SD_689x1_697x1_815x1_172_B_0" localSheetId="4" hidden="1">'Cash Flow Statement'!$L$79</definedName>
    <definedName name="SD_689x1_697x1_815x1_173_B_0" localSheetId="4" hidden="1">'Cash Flow Statement'!$L$80</definedName>
    <definedName name="SD_689x1_697x1_815x1_174_B_0" localSheetId="4" hidden="1">'Cash Flow Statement'!$L$81</definedName>
    <definedName name="SD_689x1_697x1_815x1_175_B_0" localSheetId="5" hidden="1">Other!$L$76</definedName>
    <definedName name="SD_689x1_697x1_815x1_176_B_0" localSheetId="5" hidden="1">Other!$L$77</definedName>
    <definedName name="SD_689x1_697x1_848_G_0" localSheetId="0" hidden="1">Main!$C$11</definedName>
    <definedName name="SD_689x1_697x1_864_B_0" localSheetId="1" hidden="1">'Balance Sheet'!$M$7</definedName>
    <definedName name="SD_689x1_697x1_865_B_0" localSheetId="1" hidden="1">'Balance Sheet'!$M$8</definedName>
    <definedName name="SD_689x1_697x1_866_B_0" localSheetId="1" hidden="1">'Balance Sheet'!$M$9</definedName>
    <definedName name="SD_689x1_697x1_867_B_0" localSheetId="1" hidden="1">'Balance Sheet'!$M$10</definedName>
    <definedName name="SD_689x1_697x1_868_B_0" localSheetId="1" hidden="1">'Balance Sheet'!$M$11</definedName>
    <definedName name="SD_689x1_697x1_870_B_0" localSheetId="1" hidden="1">'Balance Sheet'!$M$13</definedName>
    <definedName name="SD_689x1_697x1_872_B_0" localSheetId="1" hidden="1">'Balance Sheet'!$M$15</definedName>
    <definedName name="SD_689x1_697x1_873_B_0" localSheetId="1" hidden="1">'Balance Sheet'!$M$16</definedName>
    <definedName name="SD_689x1_697x1_874_B_0" localSheetId="1" hidden="1">'Balance Sheet'!$M$17</definedName>
    <definedName name="SD_689x1_697x1_875_B_0" localSheetId="1" hidden="1">'Balance Sheet'!$M$18</definedName>
    <definedName name="SD_689x1_697x1_877_B_0" localSheetId="1" hidden="1">'Balance Sheet'!$M$20</definedName>
    <definedName name="SD_689x1_697x1_878_B_0" localSheetId="1" hidden="1">'Balance Sheet'!$M$21</definedName>
    <definedName name="SD_689x1_697x1_879_B_0" localSheetId="1" hidden="1">'Balance Sheet'!$M$22</definedName>
    <definedName name="SD_689x1_697x1_880_B_0" localSheetId="1" hidden="1">'Balance Sheet'!$M$23</definedName>
    <definedName name="SD_689x1_697x1_881_B_0" localSheetId="1" hidden="1">'Balance Sheet'!$M$24</definedName>
    <definedName name="SD_689x1_697x1_882_B_0" localSheetId="1" hidden="1">'Balance Sheet'!$M$25</definedName>
    <definedName name="SD_689x1_697x1_883_B_0" localSheetId="1" hidden="1">'Balance Sheet'!$M$26</definedName>
    <definedName name="SD_689x1_697x1_884_B_0" localSheetId="1" hidden="1">'Balance Sheet'!$M$27</definedName>
    <definedName name="SD_689x1_697x1_885_B_0" localSheetId="1" hidden="1">'Balance Sheet'!$M$28</definedName>
    <definedName name="SD_689x1_697x1_886_B_0" localSheetId="1" hidden="1">'Balance Sheet'!$M$29</definedName>
    <definedName name="SD_689x1_697x1_887_B_0" localSheetId="1" hidden="1">'Balance Sheet'!$M$30</definedName>
    <definedName name="SD_689x1_697x1_888_B_0" localSheetId="1" hidden="1">'Balance Sheet'!$M$31</definedName>
    <definedName name="SD_689x1_697x1_889_B_0" localSheetId="1" hidden="1">'Balance Sheet'!$M$32</definedName>
    <definedName name="SD_689x1_697x1_890_B_0" localSheetId="1" hidden="1">'Balance Sheet'!$M$33</definedName>
    <definedName name="SD_689x1_697x1_891_B_0" localSheetId="1" hidden="1">'Balance Sheet'!$M$34</definedName>
    <definedName name="SD_689x1_697x1_892_B_0" localSheetId="1" hidden="1">'Balance Sheet'!$M$35</definedName>
    <definedName name="SD_689x1_697x1_894_B_0" localSheetId="1" hidden="1">'Balance Sheet'!$M$37</definedName>
    <definedName name="SD_689x1_697x1_896_B_0" localSheetId="1" hidden="1">'Balance Sheet'!$M$39</definedName>
    <definedName name="SD_689x1_697x1_897_B_0" localSheetId="1" hidden="1">'Balance Sheet'!$M$40</definedName>
    <definedName name="SD_689x1_697x1_898_B_0" localSheetId="1" hidden="1">'Balance Sheet'!$M$41</definedName>
    <definedName name="SD_689x1_697x1_899_B_0" localSheetId="1" hidden="1">'Balance Sheet'!$M$42</definedName>
    <definedName name="SD_689x1_697x1_900_B_0" localSheetId="1" hidden="1">'Balance Sheet'!$M$43</definedName>
    <definedName name="SD_689x1_697x1_901_B_0" localSheetId="1" hidden="1">'Balance Sheet'!$M$44</definedName>
    <definedName name="SD_689x1_697x1_903_B_0" localSheetId="1" hidden="1">'Balance Sheet'!$M$46</definedName>
    <definedName name="SD_689x1_697x1_904_B_0" localSheetId="1" hidden="1">'Balance Sheet'!$M$47</definedName>
    <definedName name="SD_689x1_697x1_906_B_0" localSheetId="1" hidden="1">'Balance Sheet'!$M$49</definedName>
    <definedName name="SD_689x1_697x1_907_B_0" localSheetId="1" hidden="1">'Balance Sheet'!$M$50</definedName>
    <definedName name="SD_689x1_697x1_909_B_0" localSheetId="1" hidden="1">'Balance Sheet'!$M$52</definedName>
    <definedName name="SD_689x1_697x1_910_B_0" localSheetId="1" hidden="1">'Balance Sheet'!$M$53</definedName>
    <definedName name="SD_689x1_697x1_911_B_0" localSheetId="1" hidden="1">'Balance Sheet'!$M$54</definedName>
    <definedName name="SD_689x1_697x1_913_B_0" localSheetId="1" hidden="1">'Balance Sheet'!$M$56</definedName>
    <definedName name="SD_689x1_697x1_914_B_0" localSheetId="1" hidden="1">'Balance Sheet'!$M$57</definedName>
    <definedName name="SD_689x1_697x1_915_B_0" localSheetId="1" hidden="1">'Balance Sheet'!$M$58</definedName>
    <definedName name="SD_689x1_697x1_917_B_0" localSheetId="1" hidden="1">'Balance Sheet'!$M$60</definedName>
    <definedName name="SD_689x1_697x1_919_B_0" localSheetId="1" hidden="1">'Balance Sheet'!$M$62</definedName>
    <definedName name="SD_689x1_697x1_920_B_0" localSheetId="1" hidden="1">'Balance Sheet'!$M$63</definedName>
    <definedName name="SD_689x1_697x1_921_B_0" localSheetId="1" hidden="1">'Balance Sheet'!$M$64</definedName>
    <definedName name="SD_689x1_697x1_922_B_0" localSheetId="1" hidden="1">'Balance Sheet'!$M$65</definedName>
    <definedName name="SD_689x1_697x1_923_B_0" localSheetId="1" hidden="1">'Balance Sheet'!$M$66</definedName>
    <definedName name="SD_689x1_697x1_924_B_0" localSheetId="1" hidden="1">'Balance Sheet'!$M$67</definedName>
    <definedName name="SD_689x1_697x1_925_B_0" localSheetId="1" hidden="1">'Balance Sheet'!$M$68</definedName>
    <definedName name="SD_689x1_697x1_926_B_0" localSheetId="1" hidden="1">'Balance Sheet'!$M$69</definedName>
    <definedName name="SD_689x1_697x1_927_B_0" localSheetId="1" hidden="1">'Balance Sheet'!$M$70</definedName>
    <definedName name="SD_689x1_697x1_928_B_0" localSheetId="1" hidden="1">'Balance Sheet'!$M$71</definedName>
    <definedName name="SD_689x1_697x1_929_B_0" localSheetId="1" hidden="1">'Balance Sheet'!$M$72</definedName>
    <definedName name="SD_689x1_697x1_930_B_0" localSheetId="1" hidden="1">'Balance Sheet'!$M$73</definedName>
    <definedName name="SD_689x1_697x1_931_B_0" localSheetId="1" hidden="1">'Balance Sheet'!$M$74</definedName>
    <definedName name="SD_689x1_697x1_932_B_0" localSheetId="1" hidden="1">'Balance Sheet'!$M$75</definedName>
    <definedName name="SD_689x1_697x1_933_B_0" localSheetId="1" hidden="1">'Balance Sheet'!$M$76</definedName>
    <definedName name="SD_689x1_697x1_934_B_0" localSheetId="1" hidden="1">'Balance Sheet'!$M$77</definedName>
    <definedName name="SD_689x1_697x1_935_B_0" localSheetId="1" hidden="1">'Balance Sheet'!$M$78</definedName>
    <definedName name="SD_689x1_697x1_936_B_0" localSheetId="1" hidden="1">'Balance Sheet'!$M$79</definedName>
    <definedName name="SD_689x1_697x1_937_B_0" localSheetId="1" hidden="1">'Balance Sheet'!$M$80</definedName>
    <definedName name="SD_689x1_697x1_938_B_0" localSheetId="1" hidden="1">'Balance Sheet'!$M$81</definedName>
    <definedName name="SD_689x1_697x1_939_B_0" localSheetId="1" hidden="1">'Balance Sheet'!$M$82</definedName>
    <definedName name="SD_689x1_697x1_940_B_0" localSheetId="1" hidden="1">'Balance Sheet'!$M$83</definedName>
    <definedName name="SD_689x1_697x1_941_B_0" localSheetId="1" hidden="1">'Balance Sheet'!$M$84</definedName>
    <definedName name="SD_689x1_697x1_942_B_0" localSheetId="1" hidden="1">'Balance Sheet'!$M$85</definedName>
    <definedName name="SD_689x1_697x1_943_B_0" localSheetId="1" hidden="1">'Balance Sheet'!$M$86</definedName>
    <definedName name="SD_689x1_697x1_944_B_0" localSheetId="1" hidden="1">'Balance Sheet'!$M$87</definedName>
    <definedName name="SD_689x1_697x1_945_B_0" localSheetId="1" hidden="1">'Balance Sheet'!$M$88</definedName>
    <definedName name="SD_689x1_697x1_946_B_0" localSheetId="1" hidden="1">'Balance Sheet'!$M$89</definedName>
    <definedName name="SD_689x1_697x1_947_B_0" localSheetId="1" hidden="1">'Balance Sheet'!$M$90</definedName>
    <definedName name="SD_689x1_697x1_948_B_0" localSheetId="1" hidden="1">'Balance Sheet'!$M$91</definedName>
    <definedName name="SD_689x1_697x1_949_B_0" localSheetId="1" hidden="1">'Balance Sheet'!$M$92</definedName>
    <definedName name="SD_689x1_697x1_950_B_0" localSheetId="1" hidden="1">'Balance Sheet'!$M$93</definedName>
    <definedName name="SD_689x1_697x1_951_B_0" localSheetId="1" hidden="1">'Balance Sheet'!$M$94</definedName>
    <definedName name="SD_689x1_697x1_952_B_0" localSheetId="1" hidden="1">'Balance Sheet'!$M$95</definedName>
    <definedName name="SD_689x1_697x1_953_B_0" localSheetId="1" hidden="1">'Balance Sheet'!$M$96</definedName>
    <definedName name="SD_689x1_697x1_954_B_0" localSheetId="1" hidden="1">'Balance Sheet'!$M$97</definedName>
    <definedName name="SD_689x1_697x1_955_B_0" localSheetId="1" hidden="1">'Balance Sheet'!$M$98</definedName>
    <definedName name="SD_689x1_697x1_957_B_0" localSheetId="1" hidden="1">'Balance Sheet'!$M$100</definedName>
    <definedName name="SD_689x1_697x1_958_B_0" localSheetId="1" hidden="1">'Balance Sheet'!$M$101</definedName>
    <definedName name="SD_689x1_697x1_959_B_0" localSheetId="1" hidden="1">'Balance Sheet'!$M$102</definedName>
    <definedName name="SD_689x1_697x1_960_B_0" localSheetId="1" hidden="1">'Balance Sheet'!$M$103</definedName>
    <definedName name="SD_689x1_697x1_961_B_0" localSheetId="1" hidden="1">'Balance Sheet'!$M$104</definedName>
    <definedName name="SD_689x1_697x1_962_B_0" localSheetId="1" hidden="1">'Balance Sheet'!$M$105</definedName>
    <definedName name="SD_689x1_697x1_963_B_0" localSheetId="1" hidden="1">'Balance Sheet'!$M$106</definedName>
    <definedName name="SD_689x1_697x1_964_B_0" localSheetId="1" hidden="1">'Balance Sheet'!$M$107</definedName>
    <definedName name="SD_689x1_697x1_965_B_0" localSheetId="1" hidden="1">'Balance Sheet'!$M$108</definedName>
    <definedName name="SD_689x1_697x1_966_B_0" localSheetId="1" hidden="1">'Balance Sheet'!$M$109</definedName>
    <definedName name="SD_689x1_697x1_967_B_0" localSheetId="1" hidden="1">'Balance Sheet'!$M$110</definedName>
    <definedName name="SD_689x1_697x1_968_B_0" localSheetId="1" hidden="1">'Balance Sheet'!$M$111</definedName>
    <definedName name="SD_689x1_697x1_969_B_0" localSheetId="1" hidden="1">'Balance Sheet'!$M$112</definedName>
    <definedName name="SD_689x1_697x1_970_B_0" localSheetId="1" hidden="1">'Balance Sheet'!$M$113</definedName>
    <definedName name="SD_689x1_697x1_973_B_0" localSheetId="1" hidden="1">'Balance Sheet'!$M$117</definedName>
    <definedName name="SD_689x1_697x1_975_B_0" localSheetId="1" hidden="1">'Balance Sheet'!$M$119</definedName>
    <definedName name="SD_689x1_697x1_976_B_0" localSheetId="1" hidden="1">'Balance Sheet'!$M$120</definedName>
    <definedName name="SD_689x1_697x1_977_B_0" localSheetId="1" hidden="1">'Balance Sheet'!$M$121</definedName>
    <definedName name="SD_689x1_697x1_978_B_0" localSheetId="1" hidden="1">'Balance Sheet'!$M$122</definedName>
    <definedName name="SD_689x1_697x1_979_B_0" localSheetId="1" hidden="1">'Balance Sheet'!$M$123</definedName>
    <definedName name="SD_689x1_697x1_981_B_0" localSheetId="1" hidden="1">'Balance Sheet'!$M$125</definedName>
    <definedName name="SD_689x1_697x1_982_B_0" localSheetId="1" hidden="1">'Balance Sheet'!$M$126</definedName>
    <definedName name="SD_689x1_697x1_984_B_0" localSheetId="1" hidden="1">'Balance Sheet'!$M$128</definedName>
    <definedName name="SD_689x1_697x1_985_B_0" localSheetId="1" hidden="1">'Balance Sheet'!$M$129</definedName>
    <definedName name="SD_689x1_697x1_986_B_0" localSheetId="1" hidden="1">'Balance Sheet'!$M$130</definedName>
    <definedName name="SD_689x1_697x1_987_B_0" localSheetId="1" hidden="1">'Balance Sheet'!$M$131</definedName>
    <definedName name="SD_689x1_697x1_988_B_0" localSheetId="1" hidden="1">'Balance Sheet'!$M$132</definedName>
    <definedName name="SD_689x1_697x1_989_B_0" localSheetId="1" hidden="1">'Balance Sheet'!$M$133</definedName>
    <definedName name="SD_689x1_697x1_991_B_0" localSheetId="1" hidden="1">'Balance Sheet'!$M$135</definedName>
    <definedName name="SD_689x1_697x1_994_B_0" localSheetId="1" hidden="1">'Balance Sheet'!$M$139</definedName>
    <definedName name="SD_689x1_697x1_995_B_0" localSheetId="1" hidden="1">'Balance Sheet'!$M$140</definedName>
    <definedName name="SD_689x1_697x1_996_B_0" localSheetId="1" hidden="1">'Balance Sheet'!$M$141</definedName>
    <definedName name="SD_689x1_697x1_997_B_0" localSheetId="1" hidden="1">'Balance Sheet'!$M$142</definedName>
    <definedName name="SD_689x1_697x1_998_B_0" localSheetId="1" hidden="1">'Balance Sheet'!$M$143</definedName>
    <definedName name="SD_689x1_697x1_999_B_0" localSheetId="1" hidden="1">'Balance Sheet'!$M$144</definedName>
    <definedName name="SD_689x1_8_G_0" localSheetId="0" hidden="1">Main!$C$10</definedName>
    <definedName name="SD_D_PL_StandardizedFinancialAuditOpinion" hidden="1">SD_Dropdowns!$G$2:$H$8</definedName>
    <definedName name="SD_D_PL_StandardizedFinancialAuditOpinion_Name" hidden="1">SD_Dropdowns!$G$2:$G$8</definedName>
    <definedName name="SD_D_PL_StandardizedFinancialAuditOpinion_Value" hidden="1">SD_Dropdowns!$H$2:$H$8</definedName>
    <definedName name="SD_D_PL_StandardizedFinancialHUDCompliance" hidden="1">SD_Dropdowns!$I$2:$J$6</definedName>
    <definedName name="SD_D_PL_StandardizedFinancialHUDCompliance_Name" hidden="1">SD_Dropdowns!$I$2:$I$6</definedName>
    <definedName name="SD_D_PL_StandardizedFinancialHUDCompliance_Value" hidden="1">SD_Dropdowns!$J$2:$J$6</definedName>
    <definedName name="SD_D_PL_StandardizedFinancialReportingSource" hidden="1">SD_Dropdowns!$E$2:$F$5</definedName>
    <definedName name="SD_D_PL_StandardizedFinancialReportingSource_Name" hidden="1">SD_Dropdowns!$E$2:$E$5</definedName>
    <definedName name="SD_D_PL_StandardizedFinancialReportingSource_Value" hidden="1">SD_Dropdowns!$F$2:$F$5</definedName>
    <definedName name="SD_D_PL_YesNo" hidden="1">SD_Dropdowns!$C$2:$D$4</definedName>
    <definedName name="SD_D_PL_YesNo_Name" hidden="1">SD_Dropdowns!$C$2:$C$4</definedName>
    <definedName name="SD_D_PL_YesNo_Value" hidden="1">SD_Dropdowns!$D$2:$D$4</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87" i="5" l="1"/>
  <c r="M1" i="5"/>
  <c r="M250" i="2"/>
  <c r="M1" i="2"/>
  <c r="D188" i="5"/>
  <c r="D2" i="5"/>
  <c r="D251" i="2"/>
  <c r="D2" i="2"/>
  <c r="M245" i="5"/>
  <c r="M185" i="5"/>
  <c r="M504" i="2"/>
  <c r="M493" i="2"/>
  <c r="M397" i="2"/>
  <c r="M246" i="2"/>
  <c r="M237" i="2"/>
  <c r="M210" i="2"/>
  <c r="M180" i="2"/>
  <c r="M136" i="2"/>
  <c r="M114" i="2"/>
  <c r="M309" i="5"/>
  <c r="M282" i="5"/>
  <c r="M239" i="5"/>
  <c r="M26" i="5"/>
  <c r="M40" i="5"/>
  <c r="M59" i="5"/>
  <c r="M69" i="5"/>
  <c r="M87" i="5"/>
  <c r="M128" i="5"/>
  <c r="M140" i="5"/>
  <c r="M212" i="5"/>
  <c r="B105" i="15"/>
  <c r="B106" i="15"/>
  <c r="B107" i="15"/>
  <c r="B108" i="15"/>
  <c r="M248" i="2" l="1"/>
  <c r="M189" i="5" l="1"/>
  <c r="K188" i="5"/>
  <c r="B183" i="15"/>
  <c r="M3" i="5"/>
  <c r="K2" i="5"/>
  <c r="M328" i="5"/>
  <c r="M312" i="5"/>
  <c r="K2" i="2"/>
  <c r="M3" i="2"/>
  <c r="M6" i="2"/>
  <c r="M116" i="2"/>
  <c r="M118" i="2"/>
  <c r="M124" i="2"/>
  <c r="M127" i="2"/>
  <c r="M134" i="2"/>
  <c r="M138" i="2"/>
  <c r="M182" i="2"/>
  <c r="M212" i="2"/>
  <c r="M235" i="2"/>
  <c r="M239" i="2"/>
  <c r="B56" i="15"/>
  <c r="K251" i="2"/>
  <c r="M252" i="2"/>
  <c r="M395" i="2"/>
  <c r="M399" i="2"/>
  <c r="M401" i="2"/>
  <c r="M403" i="2"/>
  <c r="M498" i="2"/>
  <c r="M503" i="2" s="1"/>
  <c r="B52" i="15"/>
  <c r="B43" i="15"/>
  <c r="B40" i="15"/>
  <c r="B39" i="15"/>
  <c r="B38" i="15"/>
  <c r="B26" i="15"/>
  <c r="B25" i="15"/>
  <c r="B18" i="15"/>
  <c r="B156" i="15"/>
  <c r="B157" i="15"/>
  <c r="B158" i="15"/>
  <c r="B159" i="15"/>
  <c r="B160" i="15"/>
  <c r="B161" i="15"/>
  <c r="B162" i="15"/>
  <c r="B163" i="15"/>
  <c r="B164" i="15"/>
  <c r="B165" i="15"/>
  <c r="B166" i="15"/>
  <c r="B167" i="15"/>
  <c r="B168" i="15"/>
  <c r="B169" i="15"/>
  <c r="B170" i="15"/>
  <c r="B171" i="15"/>
  <c r="B172" i="15"/>
  <c r="B173" i="15"/>
  <c r="B174" i="15"/>
  <c r="B175" i="15"/>
  <c r="B176" i="15"/>
  <c r="B177" i="15"/>
  <c r="B178" i="15"/>
  <c r="B192" i="15"/>
  <c r="B221" i="15"/>
  <c r="B223" i="15"/>
  <c r="B224" i="15"/>
  <c r="B225" i="15"/>
  <c r="B155" i="15"/>
  <c r="B149" i="15"/>
  <c r="B150" i="15"/>
  <c r="B151" i="15"/>
  <c r="B152" i="15"/>
  <c r="B148" i="15"/>
  <c r="B140" i="15"/>
  <c r="B141" i="15"/>
  <c r="B142" i="15"/>
  <c r="B143" i="15"/>
  <c r="B144" i="15"/>
  <c r="B145" i="15"/>
  <c r="B139" i="15"/>
  <c r="B134" i="15"/>
  <c r="B133" i="15"/>
  <c r="B127" i="15"/>
  <c r="B123" i="15"/>
  <c r="B120" i="15"/>
  <c r="B117" i="15"/>
  <c r="B110" i="15"/>
  <c r="B111" i="15"/>
  <c r="B112" i="15"/>
  <c r="B113" i="15"/>
  <c r="B114" i="15"/>
  <c r="B109" i="15"/>
  <c r="B99" i="15"/>
  <c r="B100" i="15"/>
  <c r="B101" i="15"/>
  <c r="B102" i="15"/>
  <c r="B103" i="15"/>
  <c r="B104" i="15"/>
  <c r="B98" i="15"/>
  <c r="B19" i="15"/>
  <c r="B20" i="15"/>
  <c r="B21" i="15"/>
  <c r="B22" i="15"/>
  <c r="B23" i="15"/>
  <c r="B24" i="15"/>
  <c r="B27" i="15"/>
  <c r="B28" i="15"/>
  <c r="B29" i="15"/>
  <c r="B30" i="15"/>
  <c r="B31" i="15"/>
  <c r="B32" i="15"/>
  <c r="B33" i="15"/>
  <c r="B34" i="15"/>
  <c r="B35" i="15"/>
  <c r="B36" i="15"/>
  <c r="B37" i="15"/>
  <c r="B41" i="15"/>
  <c r="B42" i="15"/>
  <c r="B44" i="15"/>
  <c r="B45" i="15"/>
  <c r="B46" i="15"/>
  <c r="B47" i="15"/>
  <c r="B48" i="15"/>
  <c r="B49" i="15"/>
  <c r="B50" i="15"/>
  <c r="B51" i="15"/>
  <c r="B53" i="15"/>
  <c r="B54" i="15"/>
  <c r="B67" i="15"/>
  <c r="B86" i="15"/>
  <c r="B89" i="15"/>
  <c r="B90" i="15"/>
  <c r="B92" i="15"/>
  <c r="B96" i="15"/>
  <c r="B17" i="15"/>
  <c r="C179" i="15"/>
  <c r="D179" i="15"/>
  <c r="B63" i="15" l="1"/>
  <c r="B55" i="15"/>
  <c r="B79" i="15"/>
  <c r="B83" i="15"/>
  <c r="B77" i="15"/>
  <c r="B78" i="15"/>
  <c r="B75" i="15"/>
  <c r="B76" i="15"/>
  <c r="B74" i="15"/>
  <c r="B97" i="15"/>
  <c r="B69" i="15"/>
  <c r="B87" i="15"/>
  <c r="B68" i="15"/>
  <c r="B88" i="15"/>
  <c r="B94" i="15"/>
  <c r="B85" i="15"/>
  <c r="B65" i="15"/>
  <c r="B81" i="15"/>
  <c r="B84" i="15"/>
  <c r="B64" i="15"/>
  <c r="B62" i="15"/>
  <c r="B57" i="15"/>
  <c r="B59" i="15"/>
  <c r="B70" i="15"/>
  <c r="B210" i="15"/>
  <c r="B182" i="15"/>
  <c r="B226" i="15"/>
  <c r="B222" i="15"/>
  <c r="B185" i="15"/>
  <c r="B180" i="15"/>
  <c r="B220" i="15"/>
  <c r="B219" i="15"/>
  <c r="B218" i="15"/>
  <c r="B217" i="15"/>
  <c r="B216" i="15"/>
  <c r="B227" i="15"/>
  <c r="B211" i="15"/>
  <c r="B197" i="15"/>
  <c r="B194" i="15"/>
  <c r="B193" i="15"/>
  <c r="B181" i="15"/>
  <c r="B207" i="15"/>
  <c r="B191" i="15"/>
  <c r="B179" i="15"/>
  <c r="B203" i="15"/>
  <c r="B190" i="15"/>
  <c r="B202" i="15"/>
  <c r="B189" i="15"/>
  <c r="B201" i="15"/>
  <c r="B188" i="15"/>
  <c r="B199" i="15"/>
  <c r="B187" i="15"/>
  <c r="B198" i="15"/>
  <c r="B186" i="15"/>
  <c r="B196" i="15"/>
  <c r="B184" i="15"/>
  <c r="B195" i="15"/>
  <c r="B80" i="15"/>
  <c r="B82" i="15"/>
  <c r="B95" i="15"/>
  <c r="B58" i="15"/>
  <c r="B66" i="15"/>
  <c r="B60" i="15"/>
  <c r="B91" i="15"/>
  <c r="B61" i="15"/>
  <c r="B93" i="15"/>
  <c r="B71" i="15"/>
  <c r="B72" i="15"/>
  <c r="B73"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D196" i="15"/>
  <c r="D195" i="15"/>
  <c r="D194" i="15"/>
  <c r="D193" i="15"/>
  <c r="D192" i="15"/>
  <c r="D191" i="15"/>
  <c r="D190" i="15"/>
  <c r="D189" i="15"/>
  <c r="D188" i="15"/>
  <c r="D187" i="15"/>
  <c r="D186" i="15"/>
  <c r="D185" i="15"/>
  <c r="D184" i="15"/>
  <c r="D183" i="15"/>
  <c r="D182" i="15"/>
  <c r="D181" i="15"/>
  <c r="D180" i="15"/>
  <c r="C230" i="15"/>
  <c r="C229" i="15"/>
  <c r="C228" i="15"/>
  <c r="C227" i="15"/>
  <c r="C226" i="15"/>
  <c r="C225" i="15"/>
  <c r="C223" i="15"/>
  <c r="C222" i="15"/>
  <c r="C221" i="15"/>
  <c r="C220" i="15"/>
  <c r="C219" i="15"/>
  <c r="C218" i="15"/>
  <c r="C217" i="15"/>
  <c r="C216" i="15"/>
  <c r="C215" i="15"/>
  <c r="C214" i="15"/>
  <c r="C213" i="15"/>
  <c r="C212" i="15"/>
  <c r="C211" i="15"/>
  <c r="C210" i="15"/>
  <c r="C209" i="15"/>
  <c r="C208" i="15"/>
  <c r="C207" i="15"/>
  <c r="C206" i="15"/>
  <c r="C205" i="15"/>
  <c r="C204" i="15"/>
  <c r="C203" i="15"/>
  <c r="C202" i="15"/>
  <c r="C201" i="15"/>
  <c r="C200" i="15"/>
  <c r="C199" i="15"/>
  <c r="C198" i="15"/>
  <c r="C197" i="15"/>
  <c r="C196" i="15"/>
  <c r="C195" i="15"/>
  <c r="C194" i="15"/>
  <c r="C193" i="15"/>
  <c r="C192" i="15"/>
  <c r="C191" i="15"/>
  <c r="C190" i="15"/>
  <c r="C189" i="15"/>
  <c r="C188" i="15"/>
  <c r="C187" i="15"/>
  <c r="C186" i="15"/>
  <c r="C185" i="15"/>
  <c r="C184" i="15"/>
  <c r="C183" i="15"/>
  <c r="C182" i="15"/>
  <c r="C181" i="15"/>
  <c r="C180" i="15"/>
  <c r="D178" i="15"/>
  <c r="D177" i="15"/>
  <c r="D176" i="15"/>
  <c r="D175" i="15"/>
  <c r="D174" i="15"/>
  <c r="D173" i="15"/>
  <c r="D172" i="15"/>
  <c r="D171" i="15"/>
  <c r="D170" i="15"/>
  <c r="D169" i="15"/>
  <c r="D168" i="15"/>
  <c r="D167" i="15"/>
  <c r="D166" i="15"/>
  <c r="D165" i="15"/>
  <c r="D164" i="15"/>
  <c r="D163" i="15"/>
  <c r="D162" i="15"/>
  <c r="D161" i="15"/>
  <c r="D160" i="15"/>
  <c r="D159" i="15"/>
  <c r="D158" i="15"/>
  <c r="D157" i="15"/>
  <c r="D156" i="15"/>
  <c r="D155" i="15"/>
  <c r="D154" i="15"/>
  <c r="D153" i="15"/>
  <c r="D152" i="15"/>
  <c r="D151" i="15"/>
  <c r="D150" i="15"/>
  <c r="D149" i="15"/>
  <c r="D148" i="15"/>
  <c r="D147" i="15"/>
  <c r="D146" i="15"/>
  <c r="D145" i="15"/>
  <c r="D144" i="15"/>
  <c r="D143" i="15"/>
  <c r="D142" i="15"/>
  <c r="D141" i="15"/>
  <c r="D140" i="15"/>
  <c r="D139" i="15"/>
  <c r="D138" i="15"/>
  <c r="D137" i="15"/>
  <c r="D136" i="15"/>
  <c r="D135" i="15"/>
  <c r="D134" i="15"/>
  <c r="D133" i="15"/>
  <c r="D132" i="15"/>
  <c r="D131" i="15"/>
  <c r="D130" i="15"/>
  <c r="D129" i="15"/>
  <c r="D128" i="15"/>
  <c r="D127" i="15"/>
  <c r="D126" i="15"/>
  <c r="D125" i="15"/>
  <c r="D124" i="15"/>
  <c r="D123" i="15"/>
  <c r="D122" i="15"/>
  <c r="D121" i="15"/>
  <c r="D120" i="15"/>
  <c r="D119" i="15"/>
  <c r="D118" i="15"/>
  <c r="D117" i="15"/>
  <c r="D116" i="15"/>
  <c r="D115" i="15"/>
  <c r="D114" i="15"/>
  <c r="D113" i="15"/>
  <c r="D112" i="15"/>
  <c r="D111" i="15"/>
  <c r="D110" i="15"/>
  <c r="D109" i="15"/>
  <c r="D108" i="15"/>
  <c r="D107" i="15"/>
  <c r="D106" i="15"/>
  <c r="D105" i="15"/>
  <c r="D104" i="15"/>
  <c r="D103" i="15"/>
  <c r="D102" i="15"/>
  <c r="D101" i="15"/>
  <c r="D100" i="15"/>
  <c r="D99" i="15"/>
  <c r="D98" i="15"/>
  <c r="D97" i="15"/>
  <c r="D96" i="15"/>
  <c r="D95" i="15"/>
  <c r="D94" i="15"/>
  <c r="D93" i="15"/>
  <c r="D92" i="15"/>
  <c r="D91" i="15"/>
  <c r="D90" i="15"/>
  <c r="D89" i="15"/>
  <c r="D88" i="15"/>
  <c r="D87" i="15"/>
  <c r="D86" i="15"/>
  <c r="D85" i="15"/>
  <c r="D84" i="15"/>
  <c r="D83" i="15"/>
  <c r="D82" i="15"/>
  <c r="D81" i="15"/>
  <c r="D80" i="15"/>
  <c r="D79" i="15"/>
  <c r="D78" i="15"/>
  <c r="D77" i="15"/>
  <c r="D76" i="15"/>
  <c r="D75" i="15"/>
  <c r="D74" i="15"/>
  <c r="D73" i="15"/>
  <c r="D72" i="15"/>
  <c r="D71" i="15"/>
  <c r="D70" i="15"/>
  <c r="D69"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D23" i="15"/>
  <c r="D22" i="15"/>
  <c r="D21" i="15"/>
  <c r="D20" i="15"/>
  <c r="D19" i="15"/>
  <c r="D18" i="15"/>
  <c r="D17" i="15"/>
  <c r="C178" i="15"/>
  <c r="C177" i="15"/>
  <c r="C176" i="15"/>
  <c r="C175" i="15"/>
  <c r="C174" i="15"/>
  <c r="C173" i="15"/>
  <c r="C172" i="15"/>
  <c r="C171" i="15"/>
  <c r="C170" i="15"/>
  <c r="C169" i="15"/>
  <c r="C168" i="15"/>
  <c r="C167" i="15"/>
  <c r="C166" i="15"/>
  <c r="C165" i="15"/>
  <c r="C164" i="15"/>
  <c r="C163" i="15"/>
  <c r="C162" i="15"/>
  <c r="C161" i="15"/>
  <c r="C160" i="15"/>
  <c r="C159" i="15"/>
  <c r="C158" i="15"/>
  <c r="C157" i="15"/>
  <c r="C156" i="15"/>
  <c r="C155" i="15"/>
  <c r="C154" i="15"/>
  <c r="C153" i="15"/>
  <c r="C152" i="15"/>
  <c r="C151" i="15"/>
  <c r="C150" i="15"/>
  <c r="C149" i="15"/>
  <c r="C148" i="15"/>
  <c r="C147" i="15"/>
  <c r="C146" i="15"/>
  <c r="C145" i="15"/>
  <c r="C144" i="15"/>
  <c r="C143" i="15"/>
  <c r="C142" i="15"/>
  <c r="C141" i="15"/>
  <c r="C140" i="15"/>
  <c r="C139" i="15"/>
  <c r="C138" i="15"/>
  <c r="C137" i="15"/>
  <c r="C136" i="15"/>
  <c r="C135" i="15"/>
  <c r="C134" i="15"/>
  <c r="C133" i="15"/>
  <c r="C132" i="15"/>
  <c r="C131" i="15"/>
  <c r="C130" i="15"/>
  <c r="C129" i="15"/>
  <c r="C128" i="15"/>
  <c r="C127" i="15"/>
  <c r="C126" i="15"/>
  <c r="C125" i="15"/>
  <c r="C124" i="15"/>
  <c r="C123" i="15"/>
  <c r="C122" i="15"/>
  <c r="C121" i="15"/>
  <c r="C120" i="15"/>
  <c r="C119" i="15"/>
  <c r="C118" i="15"/>
  <c r="C117" i="15"/>
  <c r="C116" i="15"/>
  <c r="C115" i="15"/>
  <c r="C114" i="15"/>
  <c r="C113" i="15"/>
  <c r="C112" i="15"/>
  <c r="C111" i="15"/>
  <c r="C110" i="15"/>
  <c r="C109" i="15"/>
  <c r="C108" i="15"/>
  <c r="C107" i="15"/>
  <c r="C106" i="15"/>
  <c r="C105" i="15"/>
  <c r="C104" i="15"/>
  <c r="C103" i="15"/>
  <c r="C102" i="15"/>
  <c r="C101" i="15"/>
  <c r="C100" i="15"/>
  <c r="C99" i="15"/>
  <c r="C98" i="15"/>
  <c r="C97" i="15"/>
  <c r="C96" i="15"/>
  <c r="C95" i="15"/>
  <c r="C94" i="15"/>
  <c r="C93" i="15"/>
  <c r="C92" i="15"/>
  <c r="C91" i="15"/>
  <c r="C90" i="15"/>
  <c r="C89" i="15"/>
  <c r="C88" i="15"/>
  <c r="C87" i="15"/>
  <c r="C86" i="15"/>
  <c r="C85" i="15"/>
  <c r="C84" i="15"/>
  <c r="C83" i="15"/>
  <c r="C82" i="15"/>
  <c r="C81" i="15"/>
  <c r="C80" i="15"/>
  <c r="C79" i="15"/>
  <c r="C78" i="15"/>
  <c r="C77" i="15"/>
  <c r="C76" i="15"/>
  <c r="C75" i="15"/>
  <c r="C74" i="15"/>
  <c r="C73" i="15"/>
  <c r="C72" i="15"/>
  <c r="C71" i="15"/>
  <c r="C70" i="15"/>
  <c r="C69" i="15"/>
  <c r="C68" i="15"/>
  <c r="C67" i="15"/>
  <c r="C66" i="15"/>
  <c r="C65" i="15"/>
  <c r="C64" i="15"/>
  <c r="C63" i="15"/>
  <c r="C62" i="15"/>
  <c r="C61" i="15"/>
  <c r="C60" i="15"/>
  <c r="C59" i="15"/>
  <c r="C58" i="15"/>
  <c r="C57" i="15"/>
  <c r="C56" i="15"/>
  <c r="C55" i="15"/>
  <c r="C54" i="15"/>
  <c r="C53" i="15"/>
  <c r="C52" i="15"/>
  <c r="C51" i="15"/>
  <c r="C50" i="15"/>
  <c r="C49" i="15"/>
  <c r="C48" i="15"/>
  <c r="C47" i="15"/>
  <c r="C46" i="15"/>
  <c r="C45" i="15"/>
  <c r="C44" i="15"/>
  <c r="C43" i="15"/>
  <c r="C42" i="15"/>
  <c r="C41" i="15"/>
  <c r="C40" i="15"/>
  <c r="C39" i="15"/>
  <c r="C38" i="15"/>
  <c r="C37" i="15"/>
  <c r="C36" i="15"/>
  <c r="C35" i="15"/>
  <c r="C34" i="15"/>
  <c r="C33" i="15"/>
  <c r="C32" i="15"/>
  <c r="C31" i="15"/>
  <c r="C30" i="15"/>
  <c r="C29" i="15"/>
  <c r="C28" i="15"/>
  <c r="C27" i="15"/>
  <c r="C26" i="15"/>
  <c r="C25" i="15"/>
  <c r="C24" i="15"/>
  <c r="C23" i="15"/>
  <c r="C22" i="15"/>
  <c r="C21" i="15"/>
  <c r="C20" i="15"/>
  <c r="C19" i="15"/>
  <c r="C18" i="15"/>
  <c r="C17" i="15"/>
  <c r="M495" i="2" l="1"/>
  <c r="M506" i="2" s="1"/>
  <c r="M509" i="2" s="1"/>
  <c r="L3" i="6"/>
  <c r="D13" i="15" l="1"/>
  <c r="D12" i="15"/>
  <c r="M243" i="5"/>
  <c r="M242" i="5" s="1"/>
  <c r="L9" i="6"/>
  <c r="M248" i="5"/>
  <c r="J2" i="6"/>
  <c r="C2" i="6"/>
  <c r="E12" i="15" l="1"/>
  <c r="F12" i="15" s="1"/>
  <c r="F13" i="15"/>
  <c r="M311" i="5"/>
  <c r="E110" i="15" l="1"/>
  <c r="E109" i="15"/>
  <c r="E224" i="15"/>
  <c r="E21" i="15"/>
  <c r="E50" i="15"/>
  <c r="E112" i="15"/>
  <c r="E113" i="15"/>
  <c r="E111" i="15"/>
  <c r="E229" i="15"/>
  <c r="E200" i="15"/>
  <c r="E132" i="15"/>
  <c r="E116" i="15"/>
  <c r="E83" i="15"/>
  <c r="E68" i="15"/>
  <c r="E115" i="15"/>
  <c r="E82" i="15"/>
  <c r="E219" i="15"/>
  <c r="E195" i="15"/>
  <c r="E131" i="15"/>
  <c r="E215" i="15"/>
  <c r="E183" i="15"/>
  <c r="E130" i="15"/>
  <c r="E81" i="15"/>
  <c r="E65" i="15"/>
  <c r="E119" i="15"/>
  <c r="E214" i="15"/>
  <c r="E129" i="15"/>
  <c r="E99" i="15"/>
  <c r="E79" i="15"/>
  <c r="E64" i="15"/>
  <c r="E78" i="15"/>
  <c r="E76" i="15"/>
  <c r="E213" i="15"/>
  <c r="E171" i="15"/>
  <c r="E128" i="15"/>
  <c r="E91" i="15"/>
  <c r="E135" i="15"/>
  <c r="E212" i="15"/>
  <c r="E159" i="15"/>
  <c r="E126" i="15"/>
  <c r="E88" i="15"/>
  <c r="E77" i="15"/>
  <c r="E121" i="15"/>
  <c r="E205" i="15"/>
  <c r="E118" i="15"/>
  <c r="E209" i="15"/>
  <c r="E154" i="15"/>
  <c r="E125" i="15"/>
  <c r="E87" i="15"/>
  <c r="E74" i="15"/>
  <c r="E89" i="15"/>
  <c r="E39" i="15"/>
  <c r="E17" i="15"/>
  <c r="E84" i="15"/>
  <c r="E208" i="15"/>
  <c r="E153" i="15"/>
  <c r="E124" i="15"/>
  <c r="E56" i="15"/>
  <c r="E92" i="15"/>
  <c r="E206" i="15"/>
  <c r="E138" i="15"/>
  <c r="E137" i="15"/>
  <c r="E27" i="15"/>
  <c r="E207" i="15"/>
  <c r="E147" i="15"/>
  <c r="E122" i="15"/>
  <c r="E51" i="15"/>
  <c r="E90" i="15"/>
  <c r="E204" i="15"/>
  <c r="E53" i="15"/>
  <c r="E103" i="15"/>
  <c r="E114" i="15"/>
  <c r="E47" i="15"/>
  <c r="E196" i="15"/>
  <c r="E174" i="15"/>
  <c r="E37" i="15"/>
  <c r="E141" i="15"/>
  <c r="E97" i="15"/>
  <c r="E139" i="15"/>
  <c r="E140" i="15"/>
  <c r="E210" i="15"/>
  <c r="E72" i="15"/>
  <c r="E98" i="15"/>
  <c r="E69" i="15"/>
  <c r="E117" i="15"/>
  <c r="E169" i="15"/>
  <c r="E102" i="15"/>
  <c r="E30" i="15"/>
  <c r="E61" i="15"/>
  <c r="E218" i="15"/>
  <c r="E191" i="15"/>
  <c r="E49" i="15"/>
  <c r="E184" i="15"/>
  <c r="E165" i="15"/>
  <c r="E152" i="15"/>
  <c r="E29" i="15"/>
  <c r="E40" i="15"/>
  <c r="E41" i="15"/>
  <c r="E167" i="15"/>
  <c r="E144" i="15"/>
  <c r="E59" i="15"/>
  <c r="E46" i="15"/>
  <c r="E70" i="15"/>
  <c r="E94" i="15"/>
  <c r="E168" i="15"/>
  <c r="E225" i="15"/>
  <c r="E96" i="15"/>
  <c r="E85" i="15"/>
  <c r="E136" i="15"/>
  <c r="E177" i="15"/>
  <c r="E166" i="15"/>
  <c r="E148" i="15"/>
  <c r="E43" i="15"/>
  <c r="E54" i="15"/>
  <c r="E158" i="15"/>
  <c r="E73" i="15"/>
  <c r="E93" i="15"/>
  <c r="E156" i="15"/>
  <c r="E106" i="15"/>
  <c r="E198" i="15"/>
  <c r="E75" i="15"/>
  <c r="E108" i="15"/>
  <c r="E197" i="15"/>
  <c r="E150" i="15"/>
  <c r="E182" i="15"/>
  <c r="E178" i="15"/>
  <c r="E202" i="15"/>
  <c r="E66" i="15"/>
  <c r="E35" i="15"/>
  <c r="E185" i="15"/>
  <c r="E170" i="15"/>
  <c r="E104" i="15"/>
  <c r="E105" i="15"/>
  <c r="E19" i="15"/>
  <c r="E127" i="15"/>
  <c r="E18" i="15"/>
  <c r="E134" i="15"/>
  <c r="E31" i="15"/>
  <c r="E164" i="15"/>
  <c r="E194" i="15"/>
  <c r="E217" i="15"/>
  <c r="E107" i="15"/>
  <c r="E155" i="15"/>
  <c r="E58" i="15"/>
  <c r="E187" i="15"/>
  <c r="E120" i="15"/>
  <c r="E123" i="15"/>
  <c r="E55" i="15"/>
  <c r="E161" i="15"/>
  <c r="E22" i="15"/>
  <c r="E142" i="15"/>
  <c r="E149" i="15"/>
  <c r="E71" i="15"/>
  <c r="E176" i="15"/>
  <c r="E216" i="15"/>
  <c r="E80" i="15"/>
  <c r="E38" i="15"/>
  <c r="E223" i="15"/>
  <c r="E86" i="15"/>
  <c r="E199" i="15"/>
  <c r="E145" i="15"/>
  <c r="E146" i="15"/>
  <c r="E157" i="15"/>
  <c r="E173" i="15"/>
  <c r="E36" i="15"/>
  <c r="E220" i="15"/>
  <c r="E163" i="15"/>
  <c r="E143" i="15"/>
  <c r="E181" i="15"/>
  <c r="E228" i="15"/>
  <c r="E23" i="15"/>
  <c r="E20" i="15"/>
  <c r="E221" i="15"/>
  <c r="E188" i="15"/>
  <c r="E160" i="15"/>
  <c r="E63" i="15"/>
  <c r="E190" i="15"/>
  <c r="E62" i="15"/>
  <c r="E60" i="15"/>
  <c r="E175" i="15"/>
  <c r="E186" i="15"/>
  <c r="E193" i="15"/>
  <c r="E101" i="15"/>
  <c r="E25" i="15"/>
  <c r="E32" i="15"/>
  <c r="E100" i="15"/>
  <c r="E201" i="15"/>
  <c r="E172" i="15"/>
  <c r="E45" i="15"/>
  <c r="E203" i="15"/>
  <c r="E95" i="15"/>
  <c r="E24" i="15"/>
  <c r="E180" i="15"/>
  <c r="E33" i="15"/>
  <c r="E211" i="15"/>
  <c r="E151" i="15"/>
  <c r="E67" i="15"/>
  <c r="E226" i="15"/>
  <c r="E52" i="15"/>
  <c r="E44" i="15"/>
  <c r="E42" i="15"/>
  <c r="E222" i="15"/>
  <c r="E189" i="15"/>
  <c r="E34" i="15"/>
  <c r="E133" i="15"/>
  <c r="E48" i="15"/>
  <c r="E192" i="15"/>
  <c r="E26" i="15"/>
  <c r="E227" i="15"/>
  <c r="E28" i="15"/>
  <c r="E57" i="15"/>
  <c r="E162" i="15"/>
  <c r="E179" i="15"/>
  <c r="L71" i="11"/>
  <c r="L60" i="11"/>
  <c r="L48" i="11"/>
  <c r="L47" i="11" s="1"/>
  <c r="L36" i="11"/>
  <c r="L25" i="11"/>
  <c r="L14" i="11"/>
  <c r="L8" i="11"/>
  <c r="L6" i="11"/>
  <c r="L5" i="11" s="1"/>
  <c r="L59" i="11" l="1"/>
  <c r="L4" i="11" s="1"/>
  <c r="F24" i="10"/>
  <c r="F26" i="10" s="1"/>
  <c r="F8" i="10"/>
  <c r="F25" i="10" l="1"/>
  <c r="F30" i="10"/>
  <c r="F32" i="10" s="1"/>
  <c r="F27" i="10"/>
  <c r="F28" i="10" s="1"/>
  <c r="F22" i="10"/>
  <c r="F21" i="10"/>
  <c r="F20" i="10"/>
  <c r="F18" i="10"/>
  <c r="F17" i="10"/>
  <c r="F16" i="10"/>
  <c r="F15" i="10"/>
  <c r="F14" i="10"/>
  <c r="F13" i="10"/>
  <c r="F12" i="10"/>
  <c r="F11" i="10"/>
  <c r="F10" i="10"/>
  <c r="F9" i="10"/>
  <c r="F29" i="10" l="1"/>
  <c r="F31" i="10"/>
  <c r="E30" i="10"/>
  <c r="E27" i="10"/>
  <c r="E24" i="10"/>
  <c r="E23" i="10" l="1"/>
  <c r="F23" i="10" s="1"/>
  <c r="M6" i="5" l="1"/>
  <c r="M28" i="5"/>
  <c r="M42" i="5"/>
  <c r="M44" i="5"/>
  <c r="M57" i="5"/>
  <c r="M61" i="5"/>
  <c r="M71" i="5"/>
  <c r="M92" i="5"/>
  <c r="M98" i="5"/>
  <c r="M130" i="5"/>
  <c r="M142" i="5"/>
  <c r="M144" i="5"/>
  <c r="M146" i="5"/>
  <c r="M287" i="5"/>
  <c r="M214" i="5"/>
  <c r="M216" i="5"/>
  <c r="M294" i="5"/>
  <c r="M297" i="5"/>
  <c r="M296" i="5" l="1"/>
  <c r="M286" i="5"/>
  <c r="M284" i="5" l="1"/>
  <c r="M90" i="5"/>
  <c r="M89" i="5"/>
  <c r="E7" i="10"/>
  <c r="F7" i="10" s="1"/>
  <c r="M285" i="5" l="1"/>
  <c r="M246" i="5"/>
  <c r="M292" i="5" s="1"/>
  <c r="E6" i="10" l="1"/>
  <c r="F6" i="10" s="1"/>
  <c r="E4" i="10"/>
  <c r="F4" i="10" s="1"/>
  <c r="E5" i="10"/>
  <c r="F5"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Surprenant</author>
    <author>Stephen R. Lowe</author>
    <author>Kate Burkhart</author>
  </authors>
  <commentList>
    <comment ref="C5" authorId="0" shapeId="0" xr:uid="{00000000-0006-0000-0100-000001000000}">
      <text>
        <r>
          <rPr>
            <b/>
            <sz val="9"/>
            <color indexed="81"/>
            <rFont val="Tahoma"/>
            <family val="2"/>
          </rPr>
          <t>Enter Property Name</t>
        </r>
      </text>
    </comment>
    <comment ref="C6" authorId="1" shapeId="0" xr:uid="{A833A1A0-A5CC-4485-8782-91E994504528}">
      <text>
        <r>
          <rPr>
            <b/>
            <sz val="9"/>
            <color indexed="81"/>
            <rFont val="Tahoma"/>
            <family val="2"/>
          </rPr>
          <t>Enter Project Number</t>
        </r>
        <r>
          <rPr>
            <sz val="9"/>
            <color indexed="81"/>
            <rFont val="Tahoma"/>
            <family val="2"/>
          </rPr>
          <t xml:space="preserve">
</t>
        </r>
      </text>
    </comment>
    <comment ref="C7" authorId="0" shapeId="0" xr:uid="{00000000-0006-0000-0100-000002000000}">
      <text>
        <r>
          <rPr>
            <b/>
            <sz val="9"/>
            <color indexed="81"/>
            <rFont val="Tahoma"/>
            <family val="2"/>
          </rPr>
          <t>Enter HFA (ProCorem) Number</t>
        </r>
      </text>
    </comment>
    <comment ref="C9" authorId="2" shapeId="0" xr:uid="{00000000-0006-0000-0100-000003000000}">
      <text>
        <r>
          <rPr>
            <b/>
            <sz val="9"/>
            <color indexed="81"/>
            <rFont val="Tahoma"/>
            <family val="2"/>
          </rPr>
          <t>&lt;[[PortfolioProperties] - [Financials (Seq: 1)] - [Financial Line Items (Seq: 1)] Financial Type Name - Get]&gt;</t>
        </r>
      </text>
    </comment>
    <comment ref="C10" authorId="0" shapeId="0" xr:uid="{00000000-0006-0000-0100-000004000000}">
      <text>
        <r>
          <rPr>
            <b/>
            <sz val="9"/>
            <color indexed="81"/>
            <rFont val="Tahoma"/>
            <family val="2"/>
          </rPr>
          <t>&lt;[[PortfolioProperties] - [Financials (Seq: 1)] Fiscal Year - Get]&gt;</t>
        </r>
      </text>
    </comment>
    <comment ref="C11" authorId="0" shapeId="0" xr:uid="{00000000-0006-0000-0100-000005000000}">
      <text>
        <r>
          <rPr>
            <b/>
            <sz val="9"/>
            <color indexed="81"/>
            <rFont val="Tahoma"/>
            <family val="2"/>
          </rPr>
          <t>&lt;[[PortfolioProperties] - [Financials (Seq: 1)] - [Financial Line Items (Seq: 1)] Period - Get]&gt;</t>
        </r>
      </text>
    </comment>
    <comment ref="C12" authorId="2" shapeId="0" xr:uid="{00000000-0006-0000-0100-000006000000}">
      <text>
        <r>
          <rPr>
            <b/>
            <sz val="9"/>
            <color indexed="81"/>
            <rFont val="Tahoma"/>
            <family val="2"/>
          </rPr>
          <t>&lt;[[PortfolioProperties] - [Financials (Seq: 1)] - [Financial Line Items (Seq: 1)] Standardized Financial Reporting Source - Both]&gt;</t>
        </r>
      </text>
    </comment>
    <comment ref="C13" authorId="0" shapeId="0" xr:uid="{00000000-0006-0000-0100-000007000000}">
      <text>
        <r>
          <rPr>
            <b/>
            <sz val="9"/>
            <color indexed="81"/>
            <rFont val="Tahoma"/>
            <family val="2"/>
          </rPr>
          <t>&lt;[[PortfolioProperties] - [Financials (Seq: 1)] - [Financial Line Items (Seq: 1)] Resubmission Reason - Both]&gt;</t>
        </r>
      </text>
    </comment>
    <comment ref="C15" authorId="0" shapeId="0" xr:uid="{00000000-0006-0000-0100-000008000000}">
      <text>
        <r>
          <rPr>
            <b/>
            <sz val="9"/>
            <color indexed="81"/>
            <rFont val="Tahoma"/>
            <family val="2"/>
          </rPr>
          <t>&lt;[[PortfolioProperties] - [Financials (Seq: 1)] - [Financial Line Items (Seq: 1)] Standardized Financial Audit Opinion - Both]&gt;</t>
        </r>
      </text>
    </comment>
    <comment ref="C16" authorId="0" shapeId="0" xr:uid="{00000000-0006-0000-0100-000009000000}">
      <text>
        <r>
          <rPr>
            <b/>
            <sz val="9"/>
            <color indexed="81"/>
            <rFont val="Tahoma"/>
            <family val="2"/>
          </rPr>
          <t>&lt;[[PortfolioProperties] - [Financials (Seq: 1)] - [Financial Line Items (Seq: 1)] Standardized Financial HUD Compliance - Both]&gt;</t>
        </r>
      </text>
    </comment>
    <comment ref="C17" authorId="0" shapeId="0" xr:uid="{00000000-0006-0000-0100-00000A000000}">
      <text>
        <r>
          <rPr>
            <b/>
            <sz val="9"/>
            <color indexed="81"/>
            <rFont val="Tahoma"/>
            <family val="2"/>
          </rPr>
          <t>&lt;[[PortfolioProperties] - [Financials (Seq: 1)] - [Financial Line Items (Seq: 1)] Is Audit Has Going Concern - Both]&gt;</t>
        </r>
      </text>
    </comment>
    <comment ref="C18" authorId="0" shapeId="0" xr:uid="{00000000-0006-0000-0100-00000B000000}">
      <text>
        <r>
          <rPr>
            <b/>
            <sz val="9"/>
            <color indexed="81"/>
            <rFont val="Tahoma"/>
            <family val="2"/>
          </rPr>
          <t>&lt;[[PortfolioProperties] - [Financials (Seq: 1)] - [Financial Line Items (Seq: 1)] Is Audit Has Credit Risk - Both]&gt;</t>
        </r>
      </text>
    </comment>
    <comment ref="C19" authorId="0" shapeId="0" xr:uid="{00000000-0006-0000-0100-00000C000000}">
      <text>
        <r>
          <rPr>
            <b/>
            <sz val="9"/>
            <color indexed="81"/>
            <rFont val="Tahoma"/>
            <family val="2"/>
          </rPr>
          <t>&lt;[[PortfolioProperties] - [Financials (Seq: 1)] - [Financial Line Items (Seq: 1)] Is Audit Has Litigation - Both]&gt;</t>
        </r>
      </text>
    </comment>
    <comment ref="C20" authorId="0" shapeId="0" xr:uid="{00000000-0006-0000-0100-00000D000000}">
      <text>
        <r>
          <rPr>
            <b/>
            <sz val="9"/>
            <color indexed="81"/>
            <rFont val="Tahoma"/>
            <family val="2"/>
          </rPr>
          <t>&lt;[[PortfolioProperties] - [Financials (Seq: 1)] - [Financial Line Items (Seq: 1)] Is Audit Has Internal Control Issues - Both]&gt;</t>
        </r>
      </text>
    </comment>
    <comment ref="C21" authorId="0" shapeId="0" xr:uid="{00000000-0006-0000-0100-00000E000000}">
      <text>
        <r>
          <rPr>
            <b/>
            <sz val="9"/>
            <color indexed="81"/>
            <rFont val="Tahoma"/>
            <family val="2"/>
          </rPr>
          <t>&lt;[[PortfolioProperties] - [Financials (Seq: 1)] - [Financial Line Items (Seq: 1)] Is Audit Has Regulatory Compliance Issues - Both]&gt;</t>
        </r>
      </text>
    </comment>
    <comment ref="C22" authorId="0" shapeId="0" xr:uid="{00000000-0006-0000-0100-00000F000000}">
      <text>
        <r>
          <rPr>
            <b/>
            <sz val="9"/>
            <color indexed="81"/>
            <rFont val="Tahoma"/>
            <family val="2"/>
          </rPr>
          <t>&lt;[[PortfolioProperties] - [Financials (Seq: 1)] - [Financial Line Items (Seq: 1)] Is Audit Has Acceptability Of Footnotes - Both]&gt;</t>
        </r>
      </text>
    </comment>
    <comment ref="C23" authorId="0" shapeId="0" xr:uid="{00000000-0006-0000-0100-000010000000}">
      <text>
        <r>
          <rPr>
            <b/>
            <sz val="9"/>
            <color indexed="81"/>
            <rFont val="Tahoma"/>
            <family val="2"/>
          </rPr>
          <t>&lt;[[PortfolioProperties] - [Financials (Seq: 1)] - [Financial Line Items (Seq: 1)] Is Audit Has Commingling Of Funds - Both]&gt;</t>
        </r>
      </text>
    </comment>
    <comment ref="C24" authorId="0" shapeId="0" xr:uid="{00000000-0006-0000-0100-000011000000}">
      <text>
        <r>
          <rPr>
            <b/>
            <sz val="9"/>
            <color indexed="81"/>
            <rFont val="Tahoma"/>
            <family val="2"/>
          </rPr>
          <t>&lt;[[PortfolioProperties] - [Financials (Seq: 1)] - [Financial Line Items (Seq: 1)] Is Audit Has Adverse Findings - Both]&gt;</t>
        </r>
      </text>
    </comment>
    <comment ref="C25" authorId="0" shapeId="0" xr:uid="{00000000-0006-0000-0100-000012000000}">
      <text>
        <r>
          <rPr>
            <b/>
            <sz val="9"/>
            <color indexed="81"/>
            <rFont val="Tahoma"/>
            <family val="2"/>
          </rPr>
          <t>&lt;[[PortfolioProperties] - [Financials (Seq: 1)] - [Financial Line Items (Seq: 1)] Audit Notes - Both]&gt;</t>
        </r>
      </text>
    </comment>
    <comment ref="C26" authorId="1" shapeId="0" xr:uid="{BFE50282-072A-42C2-9F17-132DF1170410}">
      <text>
        <r>
          <rPr>
            <b/>
            <sz val="9"/>
            <color indexed="81"/>
            <rFont val="Tahoma"/>
            <family val="2"/>
          </rPr>
          <t>Enter Ending Fiscal Year Date</t>
        </r>
      </text>
    </comment>
    <comment ref="C27" authorId="1" shapeId="0" xr:uid="{3F4D70FD-96EE-4BC5-B9F4-90C17D009D8C}">
      <text>
        <r>
          <rPr>
            <b/>
            <sz val="9"/>
            <color indexed="81"/>
            <rFont val="Tahoma"/>
            <family val="2"/>
          </rPr>
          <t>Enter Statement Period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 Surprenant</author>
    <author>Stephen R. Lowe</author>
  </authors>
  <commentList>
    <comment ref="M7" authorId="0" shapeId="0" xr:uid="{00000000-0006-0000-0200-000001000000}">
      <text>
        <r>
          <rPr>
            <b/>
            <sz val="9"/>
            <color indexed="81"/>
            <rFont val="Tahoma"/>
            <family val="2"/>
          </rPr>
          <t xml:space="preserve">This account reflects the consolidation of unrestricted cash and cash equivalent accounts available to fund project operating costs for reporting purposes. This account includes cash maintained on-site in a petty cash fund. </t>
        </r>
      </text>
    </comment>
    <comment ref="M8" authorId="0" shapeId="0" xr:uid="{00000000-0006-0000-0200-000002000000}">
      <text>
        <r>
          <rPr>
            <b/>
            <sz val="9"/>
            <color indexed="81"/>
            <rFont val="Tahoma"/>
            <family val="2"/>
          </rPr>
          <t>&lt;[[PortfolioProperties] - [Financials (Seq: 1)] - [Financial Line Items (Seq: 1)] L4 -01120 -011 - Petty Cash - Both]&gt;</t>
        </r>
      </text>
    </comment>
    <comment ref="M9" authorId="0" shapeId="0" xr:uid="{00000000-0006-0000-0200-000003000000}">
      <text>
        <r>
          <rPr>
            <b/>
            <sz val="9"/>
            <color rgb="FF000000"/>
            <rFont val="Tahoma"/>
            <family val="2"/>
          </rPr>
          <t>&lt;[[PortfolioProperties] - [Financials (Seq: 1)] - [Financial Line Items (Seq: 1)] L4 -01120 -012 - Cash and Cash Equivalent - Both]&gt;</t>
        </r>
      </text>
    </comment>
    <comment ref="M10" authorId="0" shapeId="0" xr:uid="{00000000-0006-0000-0200-000004000000}">
      <text>
        <r>
          <rPr>
            <b/>
            <sz val="9"/>
            <color rgb="FF000000"/>
            <rFont val="Tahoma"/>
            <family val="2"/>
          </rPr>
          <t>&lt;[[PortfolioProperties] - [Financials (Seq: 1)] - [Financial Line Items (Seq: 1)] L4 -01120 -013 - Cash in Money Market Account - Both]&gt;</t>
        </r>
      </text>
    </comment>
    <comment ref="M11" authorId="0" shapeId="0" xr:uid="{00000000-0006-0000-0200-000005000000}">
      <text>
        <r>
          <rPr>
            <b/>
            <sz val="9"/>
            <color indexed="81"/>
            <rFont val="Tahoma"/>
            <family val="2"/>
          </rPr>
          <t>&lt;[[PortfolioProperties] - [Financials (Seq: 1)] - [Financial Line Items (Seq: 1)] L4 -01120 -091 - Cash Operation Other - Both]&gt;</t>
        </r>
      </text>
    </comment>
    <comment ref="M13" authorId="0" shapeId="0" xr:uid="{00000000-0006-0000-0200-000006000000}">
      <text>
        <r>
          <rPr>
            <b/>
            <sz val="9"/>
            <color indexed="81"/>
            <rFont val="Tahoma"/>
            <family val="2"/>
          </rPr>
          <t>This account reflects cash remaining in construction accounts after cost certification. These funds are available to pay for any remaining construction-related payables.</t>
        </r>
      </text>
    </comment>
    <comment ref="M15" authorId="0" shapeId="0" xr:uid="{00000000-0006-0000-0200-000007000000}">
      <text>
        <r>
          <rPr>
            <b/>
            <sz val="9"/>
            <color indexed="81"/>
            <rFont val="Tahoma"/>
            <family val="2"/>
          </rPr>
          <t>&lt;[[PortfolioProperties] - [Financials (Seq: 1)] - [Financial Line Items (Seq: 1)] L4 -01125 -001 - Cash Restricted Catchall - Both]&gt;</t>
        </r>
      </text>
    </comment>
    <comment ref="M16" authorId="0" shapeId="0" xr:uid="{00000000-0006-0000-0200-000008000000}">
      <text>
        <r>
          <rPr>
            <b/>
            <sz val="9"/>
            <color rgb="FF000000"/>
            <rFont val="Tahoma"/>
            <family val="2"/>
          </rPr>
          <t>This account reflects cash and cash equivalents maintained by the ownership entity available to fund expenses of the ownership entity.</t>
        </r>
      </text>
    </comment>
    <comment ref="M17" authorId="0" shapeId="0" xr:uid="{00000000-0006-0000-0200-000009000000}">
      <text>
        <r>
          <rPr>
            <b/>
            <sz val="9"/>
            <color indexed="81"/>
            <rFont val="Tahoma"/>
            <family val="2"/>
          </rPr>
          <t>&lt;[[PortfolioProperties] - [Financials (Seq: 1)] - [Financial Line Items (Seq: 1)] L4 -01125 -021 - Cash Restricted for Equity Refundable - Both]&gt;</t>
        </r>
      </text>
    </comment>
    <comment ref="M18" authorId="0" shapeId="0" xr:uid="{00000000-0006-0000-0200-00000A000000}">
      <text>
        <r>
          <rPr>
            <b/>
            <sz val="9"/>
            <color indexed="81"/>
            <rFont val="Tahoma"/>
            <family val="2"/>
          </rPr>
          <t>&lt;[[PortfolioProperties] - [Financials (Seq: 1)] - [Financial Line Items (Seq: 1)] L4 -01125 -091 - Cash Restricted Other - Both]&gt;</t>
        </r>
      </text>
    </comment>
    <comment ref="M20" authorId="0" shapeId="0" xr:uid="{00000000-0006-0000-0200-00000B000000}">
      <text>
        <r>
          <rPr>
            <b/>
            <sz val="9"/>
            <color indexed="81"/>
            <rFont val="Tahoma"/>
            <family val="2"/>
          </rPr>
          <t>This account reflects the total rents receivable from tenants. In subsidized properties, this account should only reflect the portion of the rent for which the tenant is responsible.</t>
        </r>
      </text>
    </comment>
    <comment ref="M21" authorId="0" shapeId="0" xr:uid="{00000000-0006-0000-0200-00000C000000}">
      <text>
        <r>
          <rPr>
            <b/>
            <sz val="9"/>
            <color rgb="FF000000"/>
            <rFont val="Tahoma"/>
            <family val="2"/>
          </rPr>
          <t xml:space="preserve">This account reflects the amount of tenant accounts receivable that management estimates as being uncollectible. This account is also used to record amounts of Medicare/Medicaid billings that Nursing Homes estimate will not be paid. Enter as a negative amount. </t>
        </r>
      </text>
    </comment>
    <comment ref="M22" authorId="0" shapeId="0" xr:uid="{00000000-0006-0000-0200-00000D000000}">
      <text>
        <r>
          <rPr>
            <b/>
            <sz val="9"/>
            <color indexed="81"/>
            <rFont val="Tahoma"/>
            <family val="2"/>
          </rPr>
          <t>&lt;[[PortfolioProperties] - [Financials (Seq: 1)] - [Financial Line Items (Seq: 1)] L4 -01130 -011 - AR Tenant Residential - Both]&gt;</t>
        </r>
      </text>
    </comment>
    <comment ref="M23" authorId="0" shapeId="0" xr:uid="{00000000-0006-0000-0200-00000E000000}">
      <text>
        <r>
          <rPr>
            <b/>
            <sz val="9"/>
            <color indexed="81"/>
            <rFont val="Tahoma"/>
            <family val="2"/>
          </rPr>
          <t>&lt;[[PortfolioProperties] - [Financials (Seq: 1)] - [Financial Line Items (Seq: 1)] L4 -01130 -012 - AR Tenant Residential Doubtful Account - Both]&gt;</t>
        </r>
      </text>
    </comment>
    <comment ref="M24" authorId="0" shapeId="0" xr:uid="{00000000-0006-0000-0200-00000F000000}">
      <text>
        <r>
          <rPr>
            <b/>
            <sz val="9"/>
            <color indexed="81"/>
            <rFont val="Tahoma"/>
            <family val="2"/>
          </rPr>
          <t>&lt;[[PortfolioProperties] - [Financials (Seq: 1)] - [Financial Line Items (Seq: 1)] L4 -01130 -021 - AR Tenant Commercial - Both]&gt;</t>
        </r>
      </text>
    </comment>
    <comment ref="M25" authorId="0" shapeId="0" xr:uid="{00000000-0006-0000-0200-000010000000}">
      <text>
        <r>
          <rPr>
            <b/>
            <sz val="9"/>
            <color indexed="81"/>
            <rFont val="Tahoma"/>
            <family val="2"/>
          </rPr>
          <t>&lt;[[PortfolioProperties] - [Financials (Seq: 1)] - [Financial Line Items (Seq: 1)] L4 -01130 -022 - AR Tenant Commercial Doubtful Account - Both]&gt;</t>
        </r>
      </text>
    </comment>
    <comment ref="M26" authorId="0" shapeId="0" xr:uid="{00000000-0006-0000-0200-000011000000}">
      <text>
        <r>
          <rPr>
            <b/>
            <sz val="9"/>
            <color indexed="81"/>
            <rFont val="Tahoma"/>
            <family val="2"/>
          </rPr>
          <t>&lt;[[PortfolioProperties] - [Financials (Seq: 1)] - [Financial Line Items (Seq: 1)] L4 -01130 -031 - AR Tenant Rent Subsidy Catchall - Both]&gt;</t>
        </r>
      </text>
    </comment>
    <comment ref="M27" authorId="0" shapeId="0" xr:uid="{00000000-0006-0000-0200-000012000000}">
      <text>
        <r>
          <rPr>
            <b/>
            <sz val="9"/>
            <color indexed="81"/>
            <rFont val="Tahoma"/>
            <family val="2"/>
          </rPr>
          <t>&lt;[[PortfolioProperties] - [Financials (Seq: 1)] - [Financial Line Items (Seq: 1)] L4 -01130 -032 - AR Tenant Rent Subsidy HUD Section 8 - Both]&gt;</t>
        </r>
      </text>
    </comment>
    <comment ref="M28" authorId="0" shapeId="0" xr:uid="{00000000-0006-0000-0200-000013000000}">
      <text>
        <r>
          <rPr>
            <b/>
            <sz val="9"/>
            <color indexed="81"/>
            <rFont val="Tahoma"/>
            <family val="2"/>
          </rPr>
          <t>&lt;[[PortfolioProperties] - [Financials (Seq: 1)] - [Financial Line Items (Seq: 1)] L4 -01130 -033 - AR Tenant Rent Subsidy Custom 1 - Both]&gt;</t>
        </r>
      </text>
    </comment>
    <comment ref="M29" authorId="0" shapeId="0" xr:uid="{00000000-0006-0000-0200-000014000000}">
      <text>
        <r>
          <rPr>
            <b/>
            <sz val="9"/>
            <color indexed="81"/>
            <rFont val="Tahoma"/>
            <family val="2"/>
          </rPr>
          <t>&lt;[[PortfolioProperties] - [Financials (Seq: 1)] - [Financial Line Items (Seq: 1)] L4 -01130 -034 - AR Tenant Rent Subsidy Custom 2 - Both]&gt;</t>
        </r>
      </text>
    </comment>
    <comment ref="M30" authorId="0" shapeId="0" xr:uid="{00000000-0006-0000-0200-000015000000}">
      <text>
        <r>
          <rPr>
            <b/>
            <sz val="9"/>
            <color indexed="81"/>
            <rFont val="Tahoma"/>
            <family val="2"/>
          </rPr>
          <t>&lt;[[PortfolioProperties] - [Financials (Seq: 1)] - [Financial Line Items (Seq: 1)] L4 -01130 -035 - AR Tenant Rent Subsidy Custom 3 - Both]&gt;</t>
        </r>
      </text>
    </comment>
    <comment ref="M31" authorId="0" shapeId="0" xr:uid="{00000000-0006-0000-0200-000016000000}">
      <text>
        <r>
          <rPr>
            <b/>
            <sz val="9"/>
            <color indexed="81"/>
            <rFont val="Tahoma"/>
            <family val="2"/>
          </rPr>
          <t>&lt;[[PortfolioProperties] - [Financials (Seq: 1)] - [Financial Line Items (Seq: 1)] L4 -01130 -039 - AR Tenant Rent Subsidy Other - Both]&gt;</t>
        </r>
      </text>
    </comment>
    <comment ref="M32" authorId="0" shapeId="0" xr:uid="{00000000-0006-0000-0200-000017000000}">
      <text>
        <r>
          <rPr>
            <b/>
            <sz val="9"/>
            <color indexed="81"/>
            <rFont val="Tahoma"/>
            <family val="2"/>
          </rPr>
          <t>&lt;[[PortfolioProperties] - [Financials (Seq: 1)] - [Financial Line Items (Seq: 1)] L4 -01130 -051 - AR Tenant Medicare Medicaid - Both]&gt;</t>
        </r>
      </text>
    </comment>
    <comment ref="M33" authorId="0" shapeId="0" xr:uid="{00000000-0006-0000-0200-000018000000}">
      <text>
        <r>
          <rPr>
            <b/>
            <sz val="9"/>
            <color indexed="81"/>
            <rFont val="Tahoma"/>
            <family val="2"/>
          </rPr>
          <t>&lt;[[PortfolioProperties] - [Financials (Seq: 1)] - [Financial Line Items (Seq: 1)] L4 -01130 -052 - AR Tenant Medicare Medicaid Doubtful Account - Both]&gt;</t>
        </r>
      </text>
    </comment>
    <comment ref="M34" authorId="0" shapeId="0" xr:uid="{00000000-0006-0000-0200-000019000000}">
      <text>
        <r>
          <rPr>
            <b/>
            <sz val="9"/>
            <color indexed="81"/>
            <rFont val="Tahoma"/>
            <family val="2"/>
          </rPr>
          <t>&lt;[[PortfolioProperties] - [Financials (Seq: 1)] - [Financial Line Items (Seq: 1)] L4 -01130 -091 - AR Tenant Other - Both]&gt;</t>
        </r>
      </text>
    </comment>
    <comment ref="M35" authorId="0" shapeId="0" xr:uid="{00000000-0006-0000-0200-00001A000000}">
      <text>
        <r>
          <rPr>
            <b/>
            <sz val="9"/>
            <color indexed="81"/>
            <rFont val="Tahoma"/>
            <family val="2"/>
          </rPr>
          <t>&lt;[[PortfolioProperties] - [Financials (Seq: 1)] - [Financial Line Items (Seq: 1)] L4 -01130 -092 - AR Tenant Other Doubtful Account - Both]&gt;</t>
        </r>
      </text>
    </comment>
    <comment ref="M37" authorId="0" shapeId="0" xr:uid="{00000000-0006-0000-0200-00001B000000}">
      <text>
        <r>
          <rPr>
            <b/>
            <sz val="9"/>
            <color indexed="81"/>
            <rFont val="Tahoma"/>
            <family val="2"/>
          </rPr>
          <t xml:space="preserve">This account reflects all short-term receivables due to the project other than rent and HUD receivables, including security deposits. Notes receivable to project (or accounts receivable not related to routine operations) could be an indication of an unauthorized distribution of project assets. </t>
        </r>
      </text>
    </comment>
    <comment ref="M38" authorId="0" shapeId="0" xr:uid="{0BBC6DA4-097F-4699-A75F-F655FBA0000A}">
      <text>
        <r>
          <rPr>
            <b/>
            <sz val="9"/>
            <color indexed="81"/>
            <rFont val="Tahoma"/>
            <family val="2"/>
          </rPr>
          <t>&lt;[[PortfolioProperties] - [Financials (Seq: 1)] - [Financial Line Items (Seq: 1)] L4 -01140 -011 - AR Operation Grant - Both]&gt;</t>
        </r>
      </text>
    </comment>
    <comment ref="M39" authorId="0" shapeId="0" xr:uid="{00000000-0006-0000-0200-00001D000000}">
      <text>
        <r>
          <rPr>
            <b/>
            <sz val="9"/>
            <color indexed="81"/>
            <rFont val="Tahoma"/>
            <family val="2"/>
          </rPr>
          <t>&lt;[[PortfolioProperties] - [Financials (Seq: 1)] - [Financial Line Items (Seq: 1)] L4 -01140 -012 - AR Operation Tenant Equity Increase - Both]&gt;</t>
        </r>
      </text>
    </comment>
    <comment ref="M40" authorId="0" shapeId="0" xr:uid="{00000000-0006-0000-0200-00001E000000}">
      <text>
        <r>
          <rPr>
            <b/>
            <sz val="9"/>
            <color indexed="81"/>
            <rFont val="Tahoma"/>
            <family val="2"/>
          </rPr>
          <t>&lt;[[PortfolioProperties] - [Financials (Seq: 1)] - [Financial Line Items (Seq: 1)] L4 -01140 -013 - AR Operation Real Estate Tax Equivalent - Both]&gt;</t>
        </r>
      </text>
    </comment>
    <comment ref="M41" authorId="0" shapeId="0" xr:uid="{00000000-0006-0000-0200-00001F000000}">
      <text>
        <r>
          <rPr>
            <b/>
            <sz val="9"/>
            <color indexed="81"/>
            <rFont val="Tahoma"/>
            <family val="2"/>
          </rPr>
          <t>&lt;[[PortfolioProperties] - [Financials (Seq: 1)] - [Financial Line Items (Seq: 1)] L4 -01140 -021 - AR Operation Laundry Income - Both]&gt;</t>
        </r>
      </text>
    </comment>
    <comment ref="M42" authorId="0" shapeId="0" xr:uid="{00000000-0006-0000-0200-000020000000}">
      <text>
        <r>
          <rPr>
            <b/>
            <sz val="9"/>
            <color indexed="81"/>
            <rFont val="Tahoma"/>
            <family val="2"/>
          </rPr>
          <t>&lt;[[PortfolioProperties] - [Financials (Seq: 1)] - [Financial Line Items (Seq: 1)] L4 -01140 -031 - AR Operation Insurance Refund - Both]&gt;</t>
        </r>
      </text>
    </comment>
    <comment ref="M43" authorId="0" shapeId="0" xr:uid="{00000000-0006-0000-0200-000021000000}">
      <text>
        <r>
          <rPr>
            <b/>
            <sz val="9"/>
            <color indexed="81"/>
            <rFont val="Tahoma"/>
            <family val="2"/>
          </rPr>
          <t>&lt;[[PortfolioProperties] - [Financials (Seq: 1)] - [Financial Line Items (Seq: 1)] L4 -01140 -041 - AR Operation Subscription - Both]&gt;</t>
        </r>
      </text>
    </comment>
    <comment ref="M44" authorId="0" shapeId="0" xr:uid="{00000000-0006-0000-0200-000022000000}">
      <text>
        <r>
          <rPr>
            <b/>
            <sz val="9"/>
            <color indexed="81"/>
            <rFont val="Tahoma"/>
            <family val="2"/>
          </rPr>
          <t>This account reflects amounts approved by WHEDA but not reimbursed to property for replacement reserve draw requests.</t>
        </r>
      </text>
    </comment>
    <comment ref="M46" authorId="0" shapeId="0" xr:uid="{00000000-0006-0000-0200-000023000000}">
      <text>
        <r>
          <rPr>
            <b/>
            <sz val="9"/>
            <color indexed="81"/>
            <rFont val="Tahoma"/>
            <family val="2"/>
          </rPr>
          <t>This account reflects all short-term receivables due to the owning entity.</t>
        </r>
      </text>
    </comment>
    <comment ref="M47" authorId="0" shapeId="0" xr:uid="{00000000-0006-0000-0200-000024000000}">
      <text>
        <r>
          <rPr>
            <b/>
            <sz val="9"/>
            <color indexed="81"/>
            <rFont val="Tahoma"/>
            <family val="2"/>
          </rPr>
          <t>&lt;[[PortfolioProperties] - [Financials (Seq: 1)] - [Financial Line Items (Seq: 1)] L4 -01145 -002 - NR Short Term Affiliate Doubtful Accounts Catchall - Both]&gt;</t>
        </r>
      </text>
    </comment>
    <comment ref="M49" authorId="0" shapeId="0" xr:uid="{00000000-0006-0000-0200-000025000000}">
      <text>
        <r>
          <rPr>
            <b/>
            <sz val="9"/>
            <color indexed="81"/>
            <rFont val="Tahoma"/>
            <family val="2"/>
          </rPr>
          <t>&lt;[[PortfolioProperties] - [Financials (Seq: 1)] - [Financial Line Items (Seq: 1)] L4 -01146 -001 - NR Short Term Non Affiliate Catchall - Both]&gt;</t>
        </r>
      </text>
    </comment>
    <comment ref="M50" authorId="0" shapeId="0" xr:uid="{00000000-0006-0000-0200-000026000000}">
      <text>
        <r>
          <rPr>
            <b/>
            <sz val="9"/>
            <color indexed="81"/>
            <rFont val="Tahoma"/>
            <family val="2"/>
          </rPr>
          <t>&lt;[[PortfolioProperties] - [Financials (Seq: 1)] - [Financial Line Items (Seq: 1)] L4 -01146 -002 - NR Short Term Non Affiliate Doubtful Accounts Catchall - Both]&gt;</t>
        </r>
      </text>
    </comment>
    <comment ref="M52" authorId="0" shapeId="0" xr:uid="{00000000-0006-0000-0200-000027000000}">
      <text>
        <r>
          <rPr>
            <b/>
            <sz val="9"/>
            <color indexed="81"/>
            <rFont val="Tahoma"/>
            <family val="2"/>
          </rPr>
          <t>This account reflects amounts due to the project, but not received from the investment of Replacement Reserves, Residual Receipts, and other operating accounts.</t>
        </r>
      </text>
    </comment>
    <comment ref="M53" authorId="0" shapeId="0" xr:uid="{00000000-0006-0000-0200-000028000000}">
      <text>
        <r>
          <rPr>
            <b/>
            <sz val="9"/>
            <color indexed="81"/>
            <rFont val="Tahoma"/>
            <family val="2"/>
          </rPr>
          <t>This account recognizes Interest Reduction Payments (IRP) that are in excess of interest due under the mortgage note. This account only applies to Section 236 projects.</t>
        </r>
      </text>
    </comment>
    <comment ref="M54" authorId="0" shapeId="0" xr:uid="{00000000-0006-0000-0200-000029000000}">
      <text>
        <r>
          <rPr>
            <b/>
            <sz val="9"/>
            <color indexed="81"/>
            <rFont val="Tahoma"/>
            <family val="2"/>
          </rPr>
          <t>&lt;[[PortfolioProperties] - [Financials (Seq: 1)] - [Financial Line Items (Seq: 1)] L4 -01160 -021 - Accrued Investment Interest Receivable - Both]&gt;</t>
        </r>
      </text>
    </comment>
    <comment ref="M56" authorId="0" shapeId="0" xr:uid="{00000000-0006-0000-0200-00002A000000}">
      <text>
        <r>
          <rPr>
            <b/>
            <sz val="9"/>
            <color indexed="81"/>
            <rFont val="Tahoma"/>
            <family val="2"/>
          </rPr>
          <t>&lt;[[PortfolioProperties] - [Financials (Seq: 1)] - [Financial Line Items (Seq: 1)] L4 -01170 -001 - Investment Short Term Catchall - Both]&gt;</t>
        </r>
      </text>
    </comment>
    <comment ref="M57" authorId="0" shapeId="0" xr:uid="{00000000-0006-0000-0200-00002B000000}">
      <text>
        <r>
          <rPr>
            <b/>
            <sz val="9"/>
            <color indexed="81"/>
            <rFont val="Tahoma"/>
            <family val="2"/>
          </rPr>
          <t xml:space="preserve">This account reflects non-restricted investments that can be converted to cash within one year. </t>
        </r>
      </text>
    </comment>
    <comment ref="M58" authorId="0" shapeId="0" xr:uid="{00000000-0006-0000-0200-00002C000000}">
      <text>
        <r>
          <rPr>
            <b/>
            <sz val="9"/>
            <color indexed="81"/>
            <rFont val="Tahoma"/>
            <family val="2"/>
          </rPr>
          <t>This account reflects short-term investments of the owning entity. These investments can be converted to cash within one year and can be used to pay expenses of the owning entity.</t>
        </r>
      </text>
    </comment>
    <comment ref="M60" authorId="0" shapeId="0" xr:uid="{00000000-0006-0000-0200-00002D000000}">
      <text>
        <r>
          <rPr>
            <b/>
            <sz val="9"/>
            <color indexed="81"/>
            <rFont val="Tahoma"/>
            <family val="2"/>
          </rPr>
          <t>&lt;[[PortfolioProperties] - [Financials (Seq: 1)] - [Financial Line Items (Seq: 1)] L4 -01180 -001 - Inventory Catchall - Both]&gt;</t>
        </r>
      </text>
    </comment>
    <comment ref="M62" authorId="0" shapeId="0" xr:uid="{00000000-0006-0000-0200-00002E000000}">
      <text>
        <r>
          <rPr>
            <b/>
            <sz val="9"/>
            <color indexed="81"/>
            <rFont val="Tahoma"/>
            <family val="2"/>
          </rPr>
          <t>This account reflects current assets not otherwise described above, including utility deposits. This account reflects the cash and investment balances held for releases approved by HUD. Any releases from this account requires prior HUD approval.</t>
        </r>
      </text>
    </comment>
    <comment ref="M63" authorId="0" shapeId="0" xr:uid="{00000000-0006-0000-0200-00002F000000}">
      <text>
        <r>
          <rPr>
            <b/>
            <sz val="9"/>
            <color indexed="81"/>
            <rFont val="Tahoma"/>
            <family val="2"/>
          </rPr>
          <t>&lt;[[PortfolioProperties] - [Financials (Seq: 1)] - [Financial Line Items (Seq: 1)] L4 -01190 -011 - Prepaid Ground Lease Current - Both]&gt;</t>
        </r>
      </text>
    </comment>
    <comment ref="M64" authorId="0" shapeId="0" xr:uid="{00000000-0006-0000-0200-000030000000}">
      <text>
        <r>
          <rPr>
            <b/>
            <sz val="9"/>
            <color indexed="81"/>
            <rFont val="Tahoma"/>
            <family val="2"/>
          </rPr>
          <t>&lt;[[PortfolioProperties] - [Financials (Seq: 1)] - [Financial Line Items (Seq: 1)] L4 -01190 -031 - Due From Affiliate Catchall - Both]&gt;</t>
        </r>
      </text>
    </comment>
    <comment ref="M65" authorId="0" shapeId="0" xr:uid="{00000000-0006-0000-0200-000031000000}">
      <text>
        <r>
          <rPr>
            <b/>
            <sz val="9"/>
            <color indexed="81"/>
            <rFont val="Tahoma"/>
            <family val="2"/>
          </rPr>
          <t>&lt;[[PortfolioProperties] - [Financials (Seq: 1)] - [Financial Line Items (Seq: 1)] L4 -01190 -032 - Due From General Partner - Both]&gt;</t>
        </r>
      </text>
    </comment>
    <comment ref="M66" authorId="0" shapeId="0" xr:uid="{00000000-0006-0000-0200-000032000000}">
      <text>
        <r>
          <rPr>
            <b/>
            <sz val="9"/>
            <color indexed="81"/>
            <rFont val="Tahoma"/>
            <family val="2"/>
          </rPr>
          <t>&lt;[[PortfolioProperties] - [Financials (Seq: 1)] - [Financial Line Items (Seq: 1)] L4 -01190 -033 - Due From Limited Partner - Both]&gt;</t>
        </r>
      </text>
    </comment>
    <comment ref="M67" authorId="0" shapeId="0" xr:uid="{00000000-0006-0000-0200-000033000000}">
      <text>
        <r>
          <rPr>
            <b/>
            <sz val="9"/>
            <color indexed="81"/>
            <rFont val="Tahoma"/>
            <family val="2"/>
          </rPr>
          <t>&lt;[[PortfolioProperties] - [Financials (Seq: 1)] - [Financial Line Items (Seq: 1)] L4 -01190 -034 - Due From Stockholder - Both]&gt;</t>
        </r>
      </text>
    </comment>
    <comment ref="M68" authorId="0" shapeId="0" xr:uid="{00000000-0006-0000-0200-000034000000}">
      <text>
        <r>
          <rPr>
            <b/>
            <sz val="9"/>
            <color indexed="81"/>
            <rFont val="Tahoma"/>
            <family val="2"/>
          </rPr>
          <t>&lt;[[PortfolioProperties] - [Financials (Seq: 1)] - [Financial Line Items (Seq: 1)] L4 -01190 -035 - Due From Officer Member - Both]&gt;</t>
        </r>
      </text>
    </comment>
    <comment ref="M69" authorId="0" shapeId="0" xr:uid="{00000000-0006-0000-0200-000035000000}">
      <text>
        <r>
          <rPr>
            <b/>
            <sz val="9"/>
            <color indexed="81"/>
            <rFont val="Tahoma"/>
            <family val="2"/>
          </rPr>
          <t>&lt;[[PortfolioProperties] - [Financials (Seq: 1)] - [Financial Line Items (Seq: 1)] L4 -01190 -039 - Due From Affiliate Other - Both]&gt;</t>
        </r>
      </text>
    </comment>
    <comment ref="M70" authorId="0" shapeId="0" xr:uid="{00000000-0006-0000-0200-000036000000}">
      <text>
        <r>
          <rPr>
            <b/>
            <sz val="9"/>
            <color indexed="81"/>
            <rFont val="Tahoma"/>
            <family val="2"/>
          </rPr>
          <t>&lt;[[PortfolioProperties] - [Financials (Seq: 1)] - [Financial Line Items (Seq: 1)] L4 -01190 -041 - Due From Non Affiliate Catchall - Both]&gt;</t>
        </r>
      </text>
    </comment>
    <comment ref="M71" authorId="0" shapeId="0" xr:uid="{00000000-0006-0000-0200-000037000000}">
      <text>
        <r>
          <rPr>
            <b/>
            <sz val="9"/>
            <color indexed="81"/>
            <rFont val="Tahoma"/>
            <family val="2"/>
          </rPr>
          <t>&lt;[[PortfolioProperties] - [Financials (Seq: 1)] - [Financial Line Items (Seq: 1)] L4 -01190 -042 - Due From Managing Agent - Both]&gt;</t>
        </r>
      </text>
    </comment>
    <comment ref="M72" authorId="0" shapeId="0" xr:uid="{00000000-0006-0000-0200-000038000000}">
      <text>
        <r>
          <rPr>
            <b/>
            <sz val="9"/>
            <color indexed="81"/>
            <rFont val="Tahoma"/>
            <family val="2"/>
          </rPr>
          <t>&lt;[[PortfolioProperties] - [Financials (Seq: 1)] - [Financial Line Items (Seq: 1)] L4 -01190 -043 - Due From General Contractor - Both]&gt;</t>
        </r>
      </text>
    </comment>
    <comment ref="M73" authorId="0" shapeId="0" xr:uid="{00000000-0006-0000-0200-000039000000}">
      <text>
        <r>
          <rPr>
            <b/>
            <sz val="9"/>
            <color indexed="81"/>
            <rFont val="Tahoma"/>
            <family val="2"/>
          </rPr>
          <t>&lt;[[PortfolioProperties] - [Financials (Seq: 1)] - [Financial Line Items (Seq: 1)] L4 -01190 -049 - Due From Non Affiliate Other - Both]&gt;</t>
        </r>
      </text>
    </comment>
    <comment ref="M74" authorId="0" shapeId="0" xr:uid="{00000000-0006-0000-0200-00003A000000}">
      <text>
        <r>
          <rPr>
            <b/>
            <sz val="9"/>
            <color indexed="81"/>
            <rFont val="Tahoma"/>
            <family val="2"/>
          </rPr>
          <t>&lt;[[PortfolioProperties] - [Financials (Seq: 1)] - [Financial Line Items (Seq: 1)] L4 -01190 -051 - Due From HUD Catchall - Both]&gt;</t>
        </r>
      </text>
    </comment>
    <comment ref="M75" authorId="0" shapeId="0" xr:uid="{00000000-0006-0000-0200-00003B000000}">
      <text>
        <r>
          <rPr>
            <b/>
            <sz val="9"/>
            <color indexed="81"/>
            <rFont val="Tahoma"/>
            <family val="2"/>
          </rPr>
          <t>&lt;[[PortfolioProperties] - [Financials (Seq: 1)] - [Financial Line Items (Seq: 1)] L4 -01190 -052 - Due From HUD Custom 1 - Both]&gt;</t>
        </r>
      </text>
    </comment>
    <comment ref="M76" authorId="0" shapeId="0" xr:uid="{00000000-0006-0000-0200-00003C000000}">
      <text>
        <r>
          <rPr>
            <b/>
            <sz val="9"/>
            <color indexed="81"/>
            <rFont val="Tahoma"/>
            <family val="2"/>
          </rPr>
          <t>&lt;[[PortfolioProperties] - [Financials (Seq: 1)] - [Financial Line Items (Seq: 1)] L4 -01190 -053 - Due From HUD Custom 2 - Both]&gt;</t>
        </r>
      </text>
    </comment>
    <comment ref="M77" authorId="0" shapeId="0" xr:uid="{00000000-0006-0000-0200-00003D000000}">
      <text>
        <r>
          <rPr>
            <b/>
            <sz val="9"/>
            <color indexed="81"/>
            <rFont val="Tahoma"/>
            <family val="2"/>
          </rPr>
          <t>&lt;[[PortfolioProperties] - [Financials (Seq: 1)] - [Financial Line Items (Seq: 1)] L4 -01190 -054 - Due From HUD Custom 3 - Both]&gt;</t>
        </r>
      </text>
    </comment>
    <comment ref="M78" authorId="0" shapeId="0" xr:uid="{00000000-0006-0000-0200-00003E000000}">
      <text>
        <r>
          <rPr>
            <b/>
            <sz val="9"/>
            <color indexed="81"/>
            <rFont val="Tahoma"/>
            <family val="2"/>
          </rPr>
          <t>&lt;[[PortfolioProperties] - [Financials (Seq: 1)] - [Financial Line Items (Seq: 1)] L4 -01190 -055 - Due From HUD Custom 4 - Both]&gt;</t>
        </r>
      </text>
    </comment>
    <comment ref="M79" authorId="0" shapeId="0" xr:uid="{00000000-0006-0000-0200-00003F000000}">
      <text>
        <r>
          <rPr>
            <b/>
            <sz val="9"/>
            <color indexed="81"/>
            <rFont val="Tahoma"/>
            <family val="2"/>
          </rPr>
          <t>&lt;[[PortfolioProperties] - [Financials (Seq: 1)] - [Financial Line Items (Seq: 1)] L4 -01190 -056 - Due From HUD Custom 5 - Both]&gt;</t>
        </r>
      </text>
    </comment>
    <comment ref="M80" authorId="0" shapeId="0" xr:uid="{00000000-0006-0000-0200-000040000000}">
      <text>
        <r>
          <rPr>
            <b/>
            <sz val="9"/>
            <color indexed="81"/>
            <rFont val="Tahoma"/>
            <family val="2"/>
          </rPr>
          <t>&lt;[[PortfolioProperties] - [Financials (Seq: 1)] - [Financial Line Items (Seq: 1)] L4 -01190 -061 - Due From State Government Catchall - Both]&gt;</t>
        </r>
      </text>
    </comment>
    <comment ref="M81" authorId="0" shapeId="0" xr:uid="{00000000-0006-0000-0200-000041000000}">
      <text>
        <r>
          <rPr>
            <b/>
            <sz val="9"/>
            <color indexed="81"/>
            <rFont val="Tahoma"/>
            <family val="2"/>
          </rPr>
          <t>&lt;[[PortfolioProperties] - [Financials (Seq: 1)] - [Financial Line Items (Seq: 1)] L4 -01190 -062 - Due From State Government Custom 1 - Both]&gt;</t>
        </r>
      </text>
    </comment>
    <comment ref="M82" authorId="0" shapeId="0" xr:uid="{00000000-0006-0000-0200-000042000000}">
      <text>
        <r>
          <rPr>
            <b/>
            <sz val="9"/>
            <color indexed="81"/>
            <rFont val="Tahoma"/>
            <family val="2"/>
          </rPr>
          <t>&lt;[[PortfolioProperties] - [Financials (Seq: 1)] - [Financial Line Items (Seq: 1)] L4 -01190 -063 - Due From State Government Custom 2 - Both]&gt;</t>
        </r>
      </text>
    </comment>
    <comment ref="M83" authorId="0" shapeId="0" xr:uid="{00000000-0006-0000-0200-000043000000}">
      <text>
        <r>
          <rPr>
            <b/>
            <sz val="9"/>
            <color indexed="81"/>
            <rFont val="Tahoma"/>
            <family val="2"/>
          </rPr>
          <t>&lt;[[PortfolioProperties] - [Financials (Seq: 1)] - [Financial Line Items (Seq: 1)] L4 -01190 -064 - Due From State Government Custom 3 - Both]&gt;</t>
        </r>
      </text>
    </comment>
    <comment ref="M84" authorId="0" shapeId="0" xr:uid="{00000000-0006-0000-0200-000044000000}">
      <text>
        <r>
          <rPr>
            <b/>
            <sz val="9"/>
            <color indexed="81"/>
            <rFont val="Tahoma"/>
            <family val="2"/>
          </rPr>
          <t>&lt;[[PortfolioProperties] - [Financials (Seq: 1)] - [Financial Line Items (Seq: 1)] L4 -01190 -071 - Due From Local Government Catchall - Both]&gt;</t>
        </r>
      </text>
    </comment>
    <comment ref="M85" authorId="0" shapeId="0" xr:uid="{00000000-0006-0000-0200-000045000000}">
      <text>
        <r>
          <rPr>
            <b/>
            <sz val="9"/>
            <color indexed="81"/>
            <rFont val="Tahoma"/>
            <family val="2"/>
          </rPr>
          <t>&lt;[[PortfolioProperties] - [Financials (Seq: 1)] - [Financial Line Items (Seq: 1)] L4 -01190 -072 - Due From Local Government Custom 1 - Both]&gt;</t>
        </r>
      </text>
    </comment>
    <comment ref="M86" authorId="0" shapeId="0" xr:uid="{00000000-0006-0000-0200-000046000000}">
      <text>
        <r>
          <rPr>
            <b/>
            <sz val="9"/>
            <color indexed="81"/>
            <rFont val="Tahoma"/>
            <family val="2"/>
          </rPr>
          <t>&lt;[[PortfolioProperties] - [Financials (Seq: 1)] - [Financial Line Items (Seq: 1)] L4 -01190 -073 - Due From Local Government Custom 2 - Both]&gt;</t>
        </r>
      </text>
    </comment>
    <comment ref="M87" authorId="0" shapeId="0" xr:uid="{00000000-0006-0000-0200-000047000000}">
      <text>
        <r>
          <rPr>
            <b/>
            <sz val="9"/>
            <color indexed="81"/>
            <rFont val="Tahoma"/>
            <family val="2"/>
          </rPr>
          <t>&lt;[[PortfolioProperties] - [Financials (Seq: 1)] - [Financial Line Items (Seq: 1)] L4 -01190 -074 - Due From Local Government Custom 3 - Both]&gt;</t>
        </r>
      </text>
    </comment>
    <comment ref="M88" authorId="0" shapeId="0" xr:uid="{00000000-0006-0000-0200-000048000000}">
      <text>
        <r>
          <rPr>
            <b/>
            <sz val="9"/>
            <color indexed="81"/>
            <rFont val="Tahoma"/>
            <family val="2"/>
          </rPr>
          <t>&lt;[[PortfolioProperties] - [Financials (Seq: 1)] - [Financial Line Items (Seq: 1)] L4 -01190 -075 - Due From Local Government Custom 4 - Both]&gt;</t>
        </r>
      </text>
    </comment>
    <comment ref="M89" authorId="0" shapeId="0" xr:uid="{00000000-0006-0000-0200-000049000000}">
      <text>
        <r>
          <rPr>
            <b/>
            <sz val="9"/>
            <color indexed="81"/>
            <rFont val="Tahoma"/>
            <family val="2"/>
          </rPr>
          <t>&lt;[[PortfolioProperties] - [Financials (Seq: 1)] - [Financial Line Items (Seq: 1)] L4 -01190 -076 - Due From Local Government Custom 5 - Both]&gt;</t>
        </r>
      </text>
    </comment>
    <comment ref="M90" authorId="0" shapeId="0" xr:uid="{00000000-0006-0000-0200-00004A000000}">
      <text>
        <r>
          <rPr>
            <b/>
            <sz val="9"/>
            <color indexed="81"/>
            <rFont val="Tahoma"/>
            <family val="2"/>
          </rPr>
          <t>&lt;[[PortfolioProperties] - [Financials (Seq: 1)] - [Financial Line Items (Seq: 1)] L4 -01190 -081 - Due From Tenant Catchall - Both]&gt;</t>
        </r>
      </text>
    </comment>
    <comment ref="M91" authorId="0" shapeId="0" xr:uid="{00000000-0006-0000-0200-00004B000000}">
      <text>
        <r>
          <rPr>
            <b/>
            <sz val="9"/>
            <color indexed="81"/>
            <rFont val="Tahoma"/>
            <family val="2"/>
          </rPr>
          <t>&lt;[[PortfolioProperties] - [Financials (Seq: 1)] - [Financial Line Items (Seq: 1)] L4 -01190 -082 - Due From Tenant Residential - Both]&gt;</t>
        </r>
      </text>
    </comment>
    <comment ref="M92" authorId="0" shapeId="0" xr:uid="{00000000-0006-0000-0200-00004C000000}">
      <text>
        <r>
          <rPr>
            <b/>
            <sz val="9"/>
            <color indexed="81"/>
            <rFont val="Tahoma"/>
            <family val="2"/>
          </rPr>
          <t>&lt;[[PortfolioProperties] - [Financials (Seq: 1)] - [Financial Line Items (Seq: 1)] L4 -01190 -083 - Due From Tenant Commercial - Both]&gt;</t>
        </r>
      </text>
    </comment>
    <comment ref="M93" authorId="0" shapeId="0" xr:uid="{00000000-0006-0000-0200-00004D000000}">
      <text>
        <r>
          <rPr>
            <b/>
            <sz val="9"/>
            <color indexed="81"/>
            <rFont val="Tahoma"/>
            <family val="2"/>
          </rPr>
          <t>&lt;[[PortfolioProperties] - [Financials (Seq: 1)] - [Financial Line Items (Seq: 1)] L4 -01190 -084 - Due From Tenant Security Account - Both]&gt;</t>
        </r>
      </text>
    </comment>
    <comment ref="M94" authorId="0" shapeId="0" xr:uid="{00000000-0006-0000-0200-00004E000000}">
      <text>
        <r>
          <rPr>
            <b/>
            <sz val="9"/>
            <color indexed="81"/>
            <rFont val="Tahoma"/>
            <family val="2"/>
          </rPr>
          <t>&lt;[[PortfolioProperties] - [Financials (Seq: 1)] - [Financial Line Items (Seq: 1)] L4 -01190 -091 - Due From Account Catchall - Both]&gt;</t>
        </r>
      </text>
    </comment>
    <comment ref="M95" authorId="0" shapeId="0" xr:uid="{00000000-0006-0000-0200-00004F000000}">
      <text>
        <r>
          <rPr>
            <b/>
            <sz val="9"/>
            <color indexed="81"/>
            <rFont val="Tahoma"/>
            <family val="2"/>
          </rPr>
          <t>&lt;[[PortfolioProperties] - [Financials (Seq: 1)] - [Financial Line Items (Seq: 1)] L4 -01190 -092 - Due From Escrow - Both]&gt;</t>
        </r>
      </text>
    </comment>
    <comment ref="M96" authorId="0" shapeId="0" xr:uid="{00000000-0006-0000-0200-000050000000}">
      <text>
        <r>
          <rPr>
            <b/>
            <sz val="9"/>
            <color indexed="81"/>
            <rFont val="Tahoma"/>
            <family val="2"/>
          </rPr>
          <t>&lt;[[PortfolioProperties] - [Financials (Seq: 1)] - [Financial Line Items (Seq: 1)] L4 -01190 -093 - Due From Operating Account - Both]&gt;</t>
        </r>
      </text>
    </comment>
    <comment ref="M97" authorId="0" shapeId="0" xr:uid="{00000000-0006-0000-0200-000051000000}">
      <text>
        <r>
          <rPr>
            <b/>
            <sz val="9"/>
            <color indexed="81"/>
            <rFont val="Tahoma"/>
            <family val="2"/>
          </rPr>
          <t>&lt;[[PortfolioProperties] - [Financials (Seq: 1)] - [Financial Line Items (Seq: 1)] L4 -01190 -094 - Due From Replacement Reserve - Both]&gt;</t>
        </r>
      </text>
    </comment>
    <comment ref="M98" authorId="0" shapeId="0" xr:uid="{00000000-0006-0000-0200-000052000000}">
      <text>
        <r>
          <rPr>
            <b/>
            <sz val="9"/>
            <color indexed="81"/>
            <rFont val="Tahoma"/>
            <family val="2"/>
          </rPr>
          <t>&lt;[[PortfolioProperties] - [Financials (Seq: 1)] - [Financial Line Items (Seq: 1)] L4 -01190 -099 - Due From Account Other - Both]&gt;</t>
        </r>
      </text>
    </comment>
    <comment ref="M100" authorId="0" shapeId="0" xr:uid="{00000000-0006-0000-0200-000053000000}">
      <text>
        <r>
          <rPr>
            <b/>
            <sz val="9"/>
            <color indexed="81"/>
            <rFont val="Tahoma"/>
            <family val="2"/>
          </rPr>
          <t xml:space="preserve">This account reflects the cash balances of bank accounts and investments held on behalf of rental tenants in trust for security and other deposits. These deposits must be held in the name of the project in a separate bank account. Agents may use deposits to pay for tenant damages and delinquent rents when a tenant vacates. </t>
        </r>
      </text>
    </comment>
    <comment ref="M101" authorId="0" shapeId="0" xr:uid="{00000000-0006-0000-0200-000054000000}">
      <text>
        <r>
          <rPr>
            <b/>
            <sz val="9"/>
            <color indexed="81"/>
            <rFont val="Tahoma"/>
            <family val="2"/>
          </rPr>
          <t>&lt;[[PortfolioProperties] - [Financials (Seq: 1)] - [Financial Line Items (Seq: 1)] L4 -01191 -011 - Tenant Deposit Residential Catchall - Both]&gt;</t>
        </r>
      </text>
    </comment>
    <comment ref="M102" authorId="0" shapeId="0" xr:uid="{00000000-0006-0000-0200-000055000000}">
      <text>
        <r>
          <rPr>
            <b/>
            <sz val="9"/>
            <color indexed="81"/>
            <rFont val="Tahoma"/>
            <family val="2"/>
          </rPr>
          <t>&lt;[[PortfolioProperties] - [Financials (Seq: 1)] - [Financial Line Items (Seq: 1)] L4 -01191 -012 - Tenant Deposit Residential Security - Both]&gt;</t>
        </r>
      </text>
    </comment>
    <comment ref="M103" authorId="0" shapeId="0" xr:uid="{00000000-0006-0000-0200-000056000000}">
      <text>
        <r>
          <rPr>
            <b/>
            <sz val="9"/>
            <color indexed="81"/>
            <rFont val="Tahoma"/>
            <family val="2"/>
          </rPr>
          <t>&lt;[[PortfolioProperties] - [Financials (Seq: 1)] - [Financial Line Items (Seq: 1)] L4 -01191 -013 - Tenant Deposit Residential Utility - Both]&gt;</t>
        </r>
      </text>
    </comment>
    <comment ref="M104" authorId="0" shapeId="0" xr:uid="{00000000-0006-0000-0200-000057000000}">
      <text>
        <r>
          <rPr>
            <b/>
            <sz val="9"/>
            <color indexed="81"/>
            <rFont val="Tahoma"/>
            <family val="2"/>
          </rPr>
          <t>&lt;[[PortfolioProperties] - [Financials (Seq: 1)] - [Financial Line Items (Seq: 1)] L4 -01191 -014 - Tenant Deposit Residential Applicant - Both]&gt;</t>
        </r>
      </text>
    </comment>
    <comment ref="M105" authorId="0" shapeId="0" xr:uid="{00000000-0006-0000-0200-000058000000}">
      <text>
        <r>
          <rPr>
            <b/>
            <sz val="9"/>
            <color indexed="81"/>
            <rFont val="Tahoma"/>
            <family val="2"/>
          </rPr>
          <t>&lt;[[PortfolioProperties] - [Financials (Seq: 1)] - [Financial Line Items (Seq: 1)] L4 -01191 -015 - Tenant Deposit Residential Garage - Both]&gt;</t>
        </r>
      </text>
    </comment>
    <comment ref="M106" authorId="0" shapeId="0" xr:uid="{00000000-0006-0000-0200-000059000000}">
      <text>
        <r>
          <rPr>
            <b/>
            <sz val="9"/>
            <color indexed="81"/>
            <rFont val="Tahoma"/>
            <family val="2"/>
          </rPr>
          <t>&lt;[[PortfolioProperties] - [Financials (Seq: 1)] - [Financial Line Items (Seq: 1)] L4 -01191 -019 - Tenant Deposit Residential Other - Both]&gt;</t>
        </r>
      </text>
    </comment>
    <comment ref="M107" authorId="0" shapeId="0" xr:uid="{00000000-0006-0000-0200-00005A000000}">
      <text>
        <r>
          <rPr>
            <b/>
            <sz val="9"/>
            <color indexed="81"/>
            <rFont val="Tahoma"/>
            <family val="2"/>
          </rPr>
          <t>&lt;[[PortfolioProperties] - [Financials (Seq: 1)] - [Financial Line Items (Seq: 1)] L4 -01191 -021 - Tenant Deposit Commercial Catchall - Both]&gt;</t>
        </r>
      </text>
    </comment>
    <comment ref="M108" authorId="0" shapeId="0" xr:uid="{00000000-0006-0000-0200-00005B000000}">
      <text>
        <r>
          <rPr>
            <b/>
            <sz val="9"/>
            <color indexed="81"/>
            <rFont val="Tahoma"/>
            <family val="2"/>
          </rPr>
          <t>&lt;[[PortfolioProperties] - [Financials (Seq: 1)] - [Financial Line Items (Seq: 1)] L4 -01191 -022 - Tenant Deposit Commercial Security - Both]&gt;</t>
        </r>
      </text>
    </comment>
    <comment ref="M109" authorId="0" shapeId="0" xr:uid="{00000000-0006-0000-0200-00005C000000}">
      <text>
        <r>
          <rPr>
            <b/>
            <sz val="9"/>
            <color indexed="81"/>
            <rFont val="Tahoma"/>
            <family val="2"/>
          </rPr>
          <t>&lt;[[PortfolioProperties] - [Financials (Seq: 1)] - [Financial Line Items (Seq: 1)] L4 -01191 -023 - Tenant Deposit Commercial Utility - Both]&gt;</t>
        </r>
      </text>
    </comment>
    <comment ref="M110" authorId="0" shapeId="0" xr:uid="{00000000-0006-0000-0200-00005D000000}">
      <text>
        <r>
          <rPr>
            <b/>
            <sz val="9"/>
            <color indexed="81"/>
            <rFont val="Tahoma"/>
            <family val="2"/>
          </rPr>
          <t>&lt;[[PortfolioProperties] - [Financials (Seq: 1)] - [Financial Line Items (Seq: 1)] L4 -01191 -024 - Tenant Deposit Commercial Applicant - Both]&gt;</t>
        </r>
      </text>
    </comment>
    <comment ref="M111" authorId="0" shapeId="0" xr:uid="{00000000-0006-0000-0200-00005E000000}">
      <text>
        <r>
          <rPr>
            <b/>
            <sz val="9"/>
            <color indexed="81"/>
            <rFont val="Tahoma"/>
            <family val="2"/>
          </rPr>
          <t>&lt;[[PortfolioProperties] - [Financials (Seq: 1)] - [Financial Line Items (Seq: 1)] L4 -01191 -025 - Tenant Deposit Commercial Garage - Both]&gt;</t>
        </r>
      </text>
    </comment>
    <comment ref="M112" authorId="0" shapeId="0" xr:uid="{00000000-0006-0000-0200-00005F000000}">
      <text>
        <r>
          <rPr>
            <b/>
            <sz val="9"/>
            <color indexed="81"/>
            <rFont val="Tahoma"/>
            <family val="2"/>
          </rPr>
          <t>&lt;[[PortfolioProperties] - [Financials (Seq: 1)] - [Financial Line Items (Seq: 1)] L4 -01191 -029 - Tenant Deposit Commercial Other - Both]&gt;</t>
        </r>
      </text>
    </comment>
    <comment ref="M113" authorId="0" shapeId="0" xr:uid="{00000000-0006-0000-0200-000060000000}">
      <text>
        <r>
          <rPr>
            <b/>
            <sz val="9"/>
            <color indexed="81"/>
            <rFont val="Tahoma"/>
            <family val="2"/>
          </rPr>
          <t>&lt;[[PortfolioProperties] - [Financials (Seq: 1)] - [Financial Line Items (Seq: 1)] L4 -01191 -091 - Tenant Deposit Other - Both]&gt;</t>
        </r>
      </text>
    </comment>
    <comment ref="M117" authorId="0" shapeId="0" xr:uid="{00000000-0006-0000-0200-000061000000}">
      <text>
        <r>
          <rPr>
            <b/>
            <sz val="9"/>
            <color indexed="81"/>
            <rFont val="Tahoma"/>
            <family val="2"/>
          </rPr>
          <t xml:space="preserve">This account reflects the consolidation of all prepaid expenses for reporting purposes.
</t>
        </r>
      </text>
    </comment>
    <comment ref="M119" authorId="0" shapeId="0" xr:uid="{00000000-0006-0000-0200-000062000000}">
      <text>
        <r>
          <rPr>
            <b/>
            <sz val="9"/>
            <color indexed="81"/>
            <rFont val="Tahoma"/>
            <family val="2"/>
          </rPr>
          <t>&lt;[[PortfolioProperties] - [Financials (Seq: 1)] - [Financial Line Items (Seq: 1)] L4 -01220 -001 - Prepaid Expense Utility Catchall - Both]&gt;</t>
        </r>
      </text>
    </comment>
    <comment ref="M120" authorId="0" shapeId="0" xr:uid="{00000000-0006-0000-0200-000063000000}">
      <text>
        <r>
          <rPr>
            <b/>
            <sz val="9"/>
            <color indexed="81"/>
            <rFont val="Tahoma"/>
            <family val="2"/>
          </rPr>
          <t>&lt;[[PortfolioProperties] - [Financials (Seq: 1)] - [Financial Line Items (Seq: 1)] L4 -01220 -011 - Prepaid Expense Utility Fuel - Both]&gt;</t>
        </r>
      </text>
    </comment>
    <comment ref="M121" authorId="0" shapeId="0" xr:uid="{00000000-0006-0000-0200-000064000000}">
      <text>
        <r>
          <rPr>
            <b/>
            <sz val="9"/>
            <color indexed="81"/>
            <rFont val="Tahoma"/>
            <family val="2"/>
          </rPr>
          <t>&lt;[[PortfolioProperties] - [Financials (Seq: 1)] - [Financial Line Items (Seq: 1)] L4 -01220 -012 - Prepaid Expense Utility Water and Sewer - Both]&gt;</t>
        </r>
      </text>
    </comment>
    <comment ref="M122" authorId="0" shapeId="0" xr:uid="{00000000-0006-0000-0200-000065000000}">
      <text>
        <r>
          <rPr>
            <b/>
            <sz val="9"/>
            <color indexed="81"/>
            <rFont val="Tahoma"/>
            <family val="2"/>
          </rPr>
          <t>&lt;[[PortfolioProperties] - [Financials (Seq: 1)] - [Financial Line Items (Seq: 1)] L4 -01220 -013 - Prepaid Expense Utility Gasolineand Oil - Both]&gt;</t>
        </r>
      </text>
    </comment>
    <comment ref="M123" authorId="0" shapeId="0" xr:uid="{00000000-0006-0000-0200-000066000000}">
      <text>
        <r>
          <rPr>
            <b/>
            <sz val="9"/>
            <color indexed="81"/>
            <rFont val="Tahoma"/>
            <family val="2"/>
          </rPr>
          <t>&lt;[[PortfolioProperties] - [Financials (Seq: 1)] - [Financial Line Items (Seq: 1)] L4 -01220 -091 - Prepaid Expense Utility Other - Both]&gt;</t>
        </r>
      </text>
    </comment>
    <comment ref="M125" authorId="0" shapeId="0" xr:uid="{00000000-0006-0000-0200-000067000000}">
      <text>
        <r>
          <rPr>
            <b/>
            <sz val="9"/>
            <color indexed="81"/>
            <rFont val="Tahoma"/>
            <family val="2"/>
          </rPr>
          <t>&lt;[[PortfolioProperties] - [Financials (Seq: 1)] - [Financial Line Items (Seq: 1)] L4 -01230 -001 - Supply Inventory - Both]&gt;</t>
        </r>
      </text>
    </comment>
    <comment ref="M126" authorId="0" shapeId="0" xr:uid="{00000000-0006-0000-0200-000068000000}">
      <text>
        <r>
          <rPr>
            <b/>
            <sz val="9"/>
            <color indexed="81"/>
            <rFont val="Tahoma"/>
            <family val="2"/>
          </rPr>
          <t>&lt;[[PortfolioProperties] - [Financials (Seq: 1)] - [Financial Line Items (Seq: 1)] L4 -01230 -011 - Prepaid Maintenance Contract - Both]&gt;</t>
        </r>
      </text>
    </comment>
    <comment ref="M128" authorId="0" shapeId="0" xr:uid="{00000000-0006-0000-0200-000069000000}">
      <text>
        <r>
          <rPr>
            <b/>
            <sz val="9"/>
            <color indexed="81"/>
            <rFont val="Tahoma"/>
            <family val="2"/>
          </rPr>
          <t>&lt;[[PortfolioProperties] - [Financials (Seq: 1)] - [Financial Line Items (Seq: 1)] L4 -01240 -001 - Prepaid Insuranceand Tax Catchall - Both]&gt;</t>
        </r>
      </text>
    </comment>
    <comment ref="M129" authorId="0" shapeId="0" xr:uid="{00000000-0006-0000-0200-00006A000000}">
      <text>
        <r>
          <rPr>
            <b/>
            <sz val="9"/>
            <color indexed="81"/>
            <rFont val="Tahoma"/>
            <family val="2"/>
          </rPr>
          <t>&lt;[[PortfolioProperties] - [Financials (Seq: 1)] - [Financial Line Items (Seq: 1)] L4 -01240 -011 - Prepaid Insurance Propertyand Liability - Both]&gt;</t>
        </r>
      </text>
    </comment>
    <comment ref="M130" authorId="0" shapeId="0" xr:uid="{00000000-0006-0000-0200-00006B000000}">
      <text>
        <r>
          <rPr>
            <b/>
            <sz val="9"/>
            <color indexed="81"/>
            <rFont val="Tahoma"/>
            <family val="2"/>
          </rPr>
          <t>&lt;[[PortfolioProperties] - [Financials (Seq: 1)] - [Financial Line Items (Seq: 1)] L4 -01240 -012 - Prepaid Insurance Payroll - Both]&gt;</t>
        </r>
      </text>
    </comment>
    <comment ref="M131" authorId="0" shapeId="0" xr:uid="{00000000-0006-0000-0200-00006C000000}">
      <text>
        <r>
          <rPr>
            <b/>
            <sz val="9"/>
            <color indexed="81"/>
            <rFont val="Tahoma"/>
            <family val="2"/>
          </rPr>
          <t>&lt;[[PortfolioProperties] - [Financials (Seq: 1)] - [Financial Line Items (Seq: 1)] L4 -01240 -013 - Prepaid Employee Health Benefits - Both]&gt;</t>
        </r>
      </text>
    </comment>
    <comment ref="M132" authorId="0" shapeId="0" xr:uid="{00000000-0006-0000-0200-00006D000000}">
      <text>
        <r>
          <rPr>
            <b/>
            <sz val="9"/>
            <color indexed="81"/>
            <rFont val="Tahoma"/>
            <family val="2"/>
          </rPr>
          <t>&lt;[[PortfolioProperties] - [Financials (Seq: 1)] - [Financial Line Items (Seq: 1)] L4 -01240 -014 - Prepaid Mortgage Insurance - Both]&gt;</t>
        </r>
      </text>
    </comment>
    <comment ref="M133" authorId="0" shapeId="0" xr:uid="{00000000-0006-0000-0200-00006E000000}">
      <text>
        <r>
          <rPr>
            <b/>
            <sz val="9"/>
            <color indexed="81"/>
            <rFont val="Tahoma"/>
            <family val="2"/>
          </rPr>
          <t>&lt;[[PortfolioProperties] - [Financials (Seq: 1)] - [Financial Line Items (Seq: 1)] L4 -01240 -021 - Prepaid Tax Property - Both]&gt;</t>
        </r>
      </text>
    </comment>
    <comment ref="M135" authorId="0" shapeId="0" xr:uid="{00000000-0006-0000-0200-00006F000000}">
      <text>
        <r>
          <rPr>
            <b/>
            <sz val="9"/>
            <color indexed="81"/>
            <rFont val="Tahoma"/>
            <family val="2"/>
          </rPr>
          <t>&lt;[[PortfolioProperties] - [Financials (Seq: 1)] - [Financial Line Items (Seq: 1)] L4 -01290 -001 - Other Prepaid Expense Catchall - Both]&gt;</t>
        </r>
      </text>
    </comment>
    <comment ref="M139" authorId="0" shapeId="0" xr:uid="{00000000-0006-0000-0200-000070000000}">
      <text>
        <r>
          <rPr>
            <b/>
            <sz val="9"/>
            <color indexed="81"/>
            <rFont val="Tahoma"/>
            <family val="2"/>
          </rPr>
          <t>This account reflects the cash balance on hand for future payments of mortgage insurance premiums or other escrows.</t>
        </r>
      </text>
    </comment>
    <comment ref="M140" authorId="0" shapeId="0" xr:uid="{00000000-0006-0000-0200-000071000000}">
      <text>
        <r>
          <rPr>
            <b/>
            <sz val="9"/>
            <color indexed="81"/>
            <rFont val="Tahoma"/>
            <family val="2"/>
          </rPr>
          <t>&lt;[[PortfolioProperties] - [Financials (Seq: 1)] - [Financial Line Items (Seq: 1)] L4 -01310 -011 - Escrow Deposit Mortgage - Both]&gt;</t>
        </r>
      </text>
    </comment>
    <comment ref="M141" authorId="0" shapeId="0" xr:uid="{00000000-0006-0000-0200-000072000000}">
      <text>
        <r>
          <rPr>
            <b/>
            <sz val="9"/>
            <color indexed="81"/>
            <rFont val="Tahoma"/>
            <family val="2"/>
          </rPr>
          <t>This account reflects the cash balance on hand for future payments insurance premiums.</t>
        </r>
      </text>
    </comment>
    <comment ref="M142" authorId="0" shapeId="0" xr:uid="{00000000-0006-0000-0200-000073000000}">
      <text>
        <r>
          <rPr>
            <b/>
            <sz val="9"/>
            <color indexed="81"/>
            <rFont val="Tahoma"/>
            <family val="2"/>
          </rPr>
          <t>This account reflects the cash balance on hand for future payments of real estate taxes.</t>
        </r>
      </text>
    </comment>
    <comment ref="M143" authorId="0" shapeId="0" xr:uid="{00000000-0006-0000-0200-000074000000}">
      <text>
        <r>
          <rPr>
            <b/>
            <sz val="9"/>
            <color indexed="81"/>
            <rFont val="Tahoma"/>
            <family val="2"/>
          </rPr>
          <t>&lt;[[PortfolioProperties] - [Financials (Seq: 1)] - [Financial Line Items (Seq: 1)] L4 -01310 -023 - Mortgage Repair Escrow - Both]&gt;</t>
        </r>
      </text>
    </comment>
    <comment ref="M144" authorId="0" shapeId="0" xr:uid="{00000000-0006-0000-0200-000075000000}">
      <text>
        <r>
          <rPr>
            <b/>
            <sz val="9"/>
            <color indexed="81"/>
            <rFont val="Tahoma"/>
            <family val="2"/>
          </rPr>
          <t>&lt;[[PortfolioProperties] - [Financials (Seq: 1)] - [Financial Line Items (Seq: 1)] L4 -01310 -031 - Certificateof Occupancy Escrow - Both]&gt;</t>
        </r>
      </text>
    </comment>
    <comment ref="M145" authorId="0" shapeId="0" xr:uid="{00000000-0006-0000-0200-000076000000}">
      <text>
        <r>
          <rPr>
            <b/>
            <sz val="9"/>
            <color indexed="81"/>
            <rFont val="Tahoma"/>
            <family val="2"/>
          </rPr>
          <t>&lt;[[PortfolioProperties] - [Financials (Seq: 1)] - [Financial Line Items (Seq: 1)] L4 -01310 -032 - Punchlist Escrow - Both]&gt;</t>
        </r>
      </text>
    </comment>
    <comment ref="M146" authorId="0" shapeId="0" xr:uid="{00000000-0006-0000-0200-000077000000}">
      <text>
        <r>
          <rPr>
            <b/>
            <sz val="9"/>
            <color indexed="81"/>
            <rFont val="Tahoma"/>
            <family val="2"/>
          </rPr>
          <t>&lt;[[PortfolioProperties] - [Financials (Seq: 1)] - [Financial Line Items (Seq: 1)] L4 -01310 -033 - Construction Escrow - Both]&gt;</t>
        </r>
      </text>
    </comment>
    <comment ref="M148" authorId="0" shapeId="0" xr:uid="{00000000-0006-0000-0200-000078000000}">
      <text>
        <r>
          <rPr>
            <b/>
            <sz val="9"/>
            <color indexed="81"/>
            <rFont val="Tahoma"/>
            <family val="2"/>
          </rPr>
          <t>This account reflects cash and investments held by mortgagee or mortgagor (as required) for replacements as set forth in the Replacement Reserves Agreement. This account may include amounts reported in separately established accounts.</t>
        </r>
      </text>
    </comment>
    <comment ref="M149" authorId="0" shapeId="0" xr:uid="{00000000-0006-0000-0200-000079000000}">
      <text>
        <r>
          <rPr>
            <b/>
            <sz val="9"/>
            <color indexed="81"/>
            <rFont val="Tahoma"/>
            <family val="2"/>
          </rPr>
          <t>&lt;[[PortfolioProperties] - [Financials (Seq: 1)] - [Financial Line Items (Seq: 1)] L4 -01320 -011 - Replacement Reserve Minimum Required - Both]&gt;</t>
        </r>
      </text>
    </comment>
    <comment ref="M150" authorId="0" shapeId="0" xr:uid="{00000000-0006-0000-0200-00007A000000}">
      <text>
        <r>
          <rPr>
            <b/>
            <sz val="9"/>
            <color indexed="81"/>
            <rFont val="Tahoma"/>
            <family val="2"/>
          </rPr>
          <t>&lt;[[PortfolioProperties] - [Financials (Seq: 1)] - [Financial Line Items (Seq: 1)] L4 -01320 -021 - Replacement Reserve Additional - Both]&gt;</t>
        </r>
      </text>
    </comment>
    <comment ref="M151" authorId="0" shapeId="0" xr:uid="{00000000-0006-0000-0200-00007B000000}">
      <text>
        <r>
          <rPr>
            <b/>
            <sz val="9"/>
            <color indexed="81"/>
            <rFont val="Tahoma"/>
            <family val="2"/>
          </rPr>
          <t>&lt;[[PortfolioProperties] - [Financials (Seq: 1)] - [Financial Line Items (Seq: 1)] L4 -01320 -031 - Capital Improvement Reserve - Both]&gt;</t>
        </r>
      </text>
    </comment>
    <comment ref="M152" authorId="0" shapeId="0" xr:uid="{00000000-0006-0000-0200-00007C000000}">
      <text>
        <r>
          <rPr>
            <b/>
            <sz val="9"/>
            <color indexed="81"/>
            <rFont val="Tahoma"/>
            <family val="2"/>
          </rPr>
          <t>&lt;[[PortfolioProperties] - [Financials (Seq: 1)] - [Financial Line Items (Seq: 1)] L4 -01320 -041 - Building Reserve - Both]&gt;</t>
        </r>
      </text>
    </comment>
    <comment ref="M154" authorId="0" shapeId="0" xr:uid="{00000000-0006-0000-0200-00007D000000}">
      <text>
        <r>
          <rPr>
            <b/>
            <sz val="9"/>
            <color indexed="81"/>
            <rFont val="Tahoma"/>
            <family val="2"/>
          </rPr>
          <t>This account reflects cash and investments held by the mortgagee or mortgagor for which approval is required for withdrawals. This account may include debt service reserves.</t>
        </r>
      </text>
    </comment>
    <comment ref="M156" authorId="0" shapeId="0" xr:uid="{00000000-0006-0000-0200-00007E000000}">
      <text>
        <r>
          <rPr>
            <b/>
            <sz val="9"/>
            <color indexed="81"/>
            <rFont val="Tahoma"/>
            <family val="2"/>
          </rPr>
          <t>This account reflects any required deposits to the Residual Receipts Fund held by the mortgagee or, in the case of Section 202 projects, in a separate Residual Receipts account (refer to the Regulatory Agreement for specific requirements). Releases are subject to HUD approval.</t>
        </r>
      </text>
    </comment>
    <comment ref="M158" authorId="0" shapeId="0" xr:uid="{00000000-0006-0000-0200-00007F000000}">
      <text>
        <r>
          <rPr>
            <b/>
            <sz val="9"/>
            <color indexed="81"/>
            <rFont val="Tahoma"/>
            <family val="2"/>
          </rPr>
          <t>&lt;[[PortfolioProperties] - [Financials (Seq: 1)] - [Financial Line Items (Seq: 1)] L4 -01350 -001 - Bond Reserve Catchall - Both]&gt;</t>
        </r>
      </text>
    </comment>
    <comment ref="M160" authorId="0" shapeId="0" xr:uid="{00000000-0006-0000-0200-000080000000}">
      <text>
        <r>
          <rPr>
            <b/>
            <sz val="9"/>
            <color indexed="81"/>
            <rFont val="Tahoma"/>
            <family val="2"/>
          </rPr>
          <t>This account reflects the cash and investment balance held for Development Cost - typically a deferred developer fee.</t>
        </r>
      </text>
    </comment>
    <comment ref="M161" authorId="0" shapeId="0" xr:uid="{00000000-0006-0000-0200-000081000000}">
      <text>
        <r>
          <rPr>
            <b/>
            <sz val="9"/>
            <color indexed="81"/>
            <rFont val="Tahoma"/>
            <family val="2"/>
          </rPr>
          <t>&lt;[[PortfolioProperties] - [Financials (Seq: 1)] - [Financial Line Items (Seq: 1)] L4 -01360 -011 - General Operating Reserve Coop - Both]&gt;</t>
        </r>
      </text>
    </comment>
    <comment ref="M162" authorId="0" shapeId="0" xr:uid="{00000000-0006-0000-0200-000082000000}">
      <text>
        <r>
          <rPr>
            <b/>
            <sz val="9"/>
            <color indexed="81"/>
            <rFont val="Tahoma"/>
            <family val="2"/>
          </rPr>
          <t>&lt;[[PortfolioProperties] - [Financials (Seq: 1)] - [Financial Line Items (Seq: 1)] L4 -01360 -012 - Operating Reserve Supplemental - Both]&gt;</t>
        </r>
      </text>
    </comment>
    <comment ref="M163" authorId="0" shapeId="0" xr:uid="{00000000-0006-0000-0200-000083000000}">
      <text>
        <r>
          <rPr>
            <b/>
            <sz val="9"/>
            <color indexed="81"/>
            <rFont val="Tahoma"/>
            <family val="2"/>
          </rPr>
          <t>&lt;[[PortfolioProperties] - [Financials (Seq: 1)] - [Financial Line Items (Seq: 1)] L4 -01360 -013 - Operating Reserve Custom1 - Both]&gt;</t>
        </r>
      </text>
    </comment>
    <comment ref="M164" authorId="0" shapeId="0" xr:uid="{00000000-0006-0000-0200-000084000000}">
      <text>
        <r>
          <rPr>
            <b/>
            <sz val="9"/>
            <color indexed="81"/>
            <rFont val="Tahoma"/>
            <family val="2"/>
          </rPr>
          <t>&lt;[[PortfolioProperties] - [Financials (Seq: 1)] - [Financial Line Items (Seq: 1)] L4 -01360 -014 - Operating Reserve Custom2 - Both]&gt;</t>
        </r>
      </text>
    </comment>
    <comment ref="M165" authorId="0" shapeId="0" xr:uid="{00000000-0006-0000-0200-000085000000}">
      <text>
        <r>
          <rPr>
            <b/>
            <sz val="9"/>
            <color indexed="81"/>
            <rFont val="Tahoma"/>
            <family val="2"/>
          </rPr>
          <t>&lt;[[PortfolioProperties] - [Financials (Seq: 1)] - [Financial Line Items (Seq: 1)] L4 -01360 -021 - Bond Sinking Fund - Both]&gt;</t>
        </r>
      </text>
    </comment>
    <comment ref="M166" authorId="0" shapeId="0" xr:uid="{00000000-0006-0000-0200-000086000000}">
      <text>
        <r>
          <rPr>
            <b/>
            <sz val="9"/>
            <color indexed="81"/>
            <rFont val="Tahoma"/>
            <family val="2"/>
          </rPr>
          <t>&lt;[[PortfolioProperties] - [Financials (Seq: 1)] - [Financial Line Items (Seq: 1)] L4 -01360 -031 - Working Capital Reserve - Both]&gt;</t>
        </r>
      </text>
    </comment>
    <comment ref="M167" authorId="0" shapeId="0" xr:uid="{00000000-0006-0000-0200-000087000000}">
      <text>
        <r>
          <rPr>
            <b/>
            <sz val="9"/>
            <color indexed="81"/>
            <rFont val="Tahoma"/>
            <family val="2"/>
          </rPr>
          <t>This account reflects the cash and investment balance held for FHA insurance.</t>
        </r>
      </text>
    </comment>
    <comment ref="M168" authorId="0" shapeId="0" xr:uid="{00000000-0006-0000-0200-000088000000}">
      <text>
        <r>
          <rPr>
            <b/>
            <sz val="9"/>
            <color indexed="81"/>
            <rFont val="Tahoma"/>
            <family val="2"/>
          </rPr>
          <t>&lt;[[PortfolioProperties] - [Financials (Seq: 1)] - [Financial Line Items (Seq: 1)] L4 -01360 -042 - Section 8 Reserve Custom 1 - Both]&gt;</t>
        </r>
      </text>
    </comment>
    <comment ref="M169" authorId="0" shapeId="0" xr:uid="{00000000-0006-0000-0200-000089000000}">
      <text>
        <r>
          <rPr>
            <b/>
            <sz val="9"/>
            <color indexed="81"/>
            <rFont val="Tahoma"/>
            <family val="2"/>
          </rPr>
          <t>&lt;[[PortfolioProperties] - [Financials (Seq: 1)] - [Financial Line Items (Seq: 1)] L4 -01360 -043 - Section 8 Reserve Custom 2 - Both]&gt;</t>
        </r>
      </text>
    </comment>
    <comment ref="M170" authorId="0" shapeId="0" xr:uid="{00000000-0006-0000-0200-00008A000000}">
      <text>
        <r>
          <rPr>
            <b/>
            <sz val="9"/>
            <color indexed="81"/>
            <rFont val="Tahoma"/>
            <family val="2"/>
          </rPr>
          <t>&lt;[[PortfolioProperties] - [Financials (Seq: 1)] - [Financial Line Items (Seq: 1)] L4 -01360 -051 - Principal And Interest Reserve - Both]&gt;</t>
        </r>
      </text>
    </comment>
    <comment ref="M171" authorId="0" shapeId="0" xr:uid="{00000000-0006-0000-0200-00008B000000}">
      <text>
        <r>
          <rPr>
            <b/>
            <sz val="9"/>
            <color indexed="81"/>
            <rFont val="Tahoma"/>
            <family val="2"/>
          </rPr>
          <t>&lt;[[PortfolioProperties] - [Financials (Seq: 1)] - [Financial Line Items (Seq: 1)] L4 -01360 -061 - Social Services Reserve - Both]&gt;</t>
        </r>
      </text>
    </comment>
    <comment ref="M172" authorId="0" shapeId="0" xr:uid="{00000000-0006-0000-0200-00008C000000}">
      <text>
        <r>
          <rPr>
            <b/>
            <sz val="9"/>
            <color indexed="81"/>
            <rFont val="Tahoma"/>
            <family val="2"/>
          </rPr>
          <t>&lt;[[PortfolioProperties] - [Financials (Seq: 1)] - [Financial Line Items (Seq: 1)] L4 -01360 -071 - Reserve Custom1 - Both]&gt;</t>
        </r>
      </text>
    </comment>
    <comment ref="M173" authorId="0" shapeId="0" xr:uid="{00000000-0006-0000-0200-00008D000000}">
      <text>
        <r>
          <rPr>
            <b/>
            <sz val="9"/>
            <color indexed="81"/>
            <rFont val="Tahoma"/>
            <family val="2"/>
          </rPr>
          <t>&lt;[[PortfolioProperties] - [Financials (Seq: 1)] - [Financial Line Items (Seq: 1)] L4 -01360 -081 - Reserve Custom2 - Both]&gt;</t>
        </r>
      </text>
    </comment>
    <comment ref="M174" authorId="0" shapeId="0" xr:uid="{00000000-0006-0000-0200-00008E000000}">
      <text>
        <r>
          <rPr>
            <b/>
            <sz val="9"/>
            <color indexed="81"/>
            <rFont val="Tahoma"/>
            <family val="2"/>
          </rPr>
          <t>&lt;[[PortfolioProperties] - [Financials (Seq: 1)] - [Financial Line Items (Seq: 1)] L4 -01360 -091 - Other Reserve Other - Both]&gt;</t>
        </r>
      </text>
    </comment>
    <comment ref="M176" authorId="0" shapeId="0" xr:uid="{00000000-0006-0000-0200-00008F000000}">
      <text>
        <r>
          <rPr>
            <b/>
            <sz val="9"/>
            <color indexed="81"/>
            <rFont val="Tahoma"/>
            <family val="2"/>
          </rPr>
          <t>&lt;[[PortfolioProperties] - [Financials (Seq: 1)] - [Financial Line Items (Seq: 1)] L4 -01370 -001 - Deposit to Coop - Both]&gt;</t>
        </r>
      </text>
    </comment>
    <comment ref="M178" authorId="0" shapeId="0" xr:uid="{00000000-0006-0000-0200-000090000000}">
      <text>
        <r>
          <rPr>
            <b/>
            <sz val="9"/>
            <color indexed="81"/>
            <rFont val="Tahoma"/>
            <family val="2"/>
          </rPr>
          <t>This account reflects the cash and investment balances held for operating deficit reserves.</t>
        </r>
      </text>
    </comment>
    <comment ref="M179" authorId="0" shapeId="0" xr:uid="{00000000-0006-0000-0200-000091000000}">
      <text>
        <r>
          <rPr>
            <b/>
            <sz val="9"/>
            <color indexed="81"/>
            <rFont val="Tahoma"/>
            <family val="2"/>
          </rPr>
          <t>&lt;[[PortfolioProperties] - [Financials (Seq: 1)] - [Financial Line Items (Seq: 1)] L4 -01380 -011 - Assessment Account - Both]&gt;</t>
        </r>
      </text>
    </comment>
    <comment ref="M183" authorId="0" shapeId="0" xr:uid="{00000000-0006-0000-0200-000092000000}">
      <text>
        <r>
          <rPr>
            <b/>
            <sz val="9"/>
            <color indexed="81"/>
            <rFont val="Tahoma"/>
            <family val="2"/>
          </rPr>
          <t>This account reflects the purchase price of the land plus the cost of improvements to the land.</t>
        </r>
      </text>
    </comment>
    <comment ref="M184" authorId="0" shapeId="0" xr:uid="{00000000-0006-0000-0200-000093000000}">
      <text>
        <r>
          <rPr>
            <b/>
            <sz val="9"/>
            <color indexed="81"/>
            <rFont val="Tahoma"/>
            <family val="2"/>
          </rPr>
          <t>&lt;[[PortfolioProperties] - [Financials (Seq: 1)] - [Financial Line Items (Seq: 1)] L4 -01411 -011 - Price of Land Only - Both]&gt;</t>
        </r>
      </text>
    </comment>
    <comment ref="M185" authorId="0" shapeId="0" xr:uid="{00000000-0006-0000-0200-000094000000}">
      <text>
        <r>
          <rPr>
            <b/>
            <sz val="9"/>
            <color indexed="81"/>
            <rFont val="Tahoma"/>
            <family val="2"/>
          </rPr>
          <t>&lt;[[PortfolioProperties] - [Financials (Seq: 1)] - [Financial Line Items (Seq: 1)] L4 -01412 -021 - Cost of Improvement to Land - Both]&gt;</t>
        </r>
      </text>
    </comment>
    <comment ref="M187" authorId="0" shapeId="0" xr:uid="{00000000-0006-0000-0200-000095000000}">
      <text>
        <r>
          <rPr>
            <b/>
            <sz val="9"/>
            <color indexed="81"/>
            <rFont val="Tahoma"/>
            <family val="2"/>
          </rPr>
          <t>This account reflects the total cost of the buildings, including fixed building equipment, furniture, and furnishings. Agents should also charge improvements to the buildings to this account. The balance represents the original cost of the buildings plus enhancements.</t>
        </r>
      </text>
    </comment>
    <comment ref="M188" authorId="0" shapeId="0" xr:uid="{00000000-0006-0000-0200-000096000000}">
      <text>
        <r>
          <rPr>
            <b/>
            <sz val="9"/>
            <color indexed="81"/>
            <rFont val="Tahoma"/>
            <family val="2"/>
          </rPr>
          <t>&lt;[[PortfolioProperties] - [Financials (Seq: 1)] - [Financial Line Items (Seq: 1)] L4 -01420 -011 - Buildingonly - Both]&gt;</t>
        </r>
      </text>
    </comment>
    <comment ref="M189" authorId="0" shapeId="0" xr:uid="{00000000-0006-0000-0200-000097000000}">
      <text>
        <r>
          <rPr>
            <b/>
            <sz val="9"/>
            <color indexed="81"/>
            <rFont val="Tahoma"/>
            <family val="2"/>
          </rPr>
          <t>&lt;[[PortfolioProperties] - [Financials (Seq: 1)] - [Financial Line Items (Seq: 1)] L4 -01420 -021 - Improvement to Building - Both]&gt;</t>
        </r>
      </text>
    </comment>
    <comment ref="M190" authorId="0" shapeId="0" xr:uid="{00000000-0006-0000-0200-000098000000}">
      <text>
        <r>
          <rPr>
            <b/>
            <sz val="9"/>
            <color indexed="81"/>
            <rFont val="Tahoma"/>
            <family val="2"/>
          </rPr>
          <t>&lt;[[PortfolioProperties] - [Financials (Seq: 1)] - [Financial Line Items (Seq: 1)] L4 -01420 -031 - Fixed Building Equipment - Both]&gt;</t>
        </r>
      </text>
    </comment>
    <comment ref="M191" authorId="0" shapeId="0" xr:uid="{00000000-0006-0000-0200-000099000000}">
      <text>
        <r>
          <rPr>
            <b/>
            <sz val="9"/>
            <color indexed="81"/>
            <rFont val="Tahoma"/>
            <family val="2"/>
          </rPr>
          <t>&lt;[[PortfolioProperties] - [Financials (Seq: 1)] - [Financial Line Items (Seq: 1)] L4 -01420 -041 - Work in Progress - Both]&gt;</t>
        </r>
      </text>
    </comment>
    <comment ref="M192" authorId="0" shapeId="0" xr:uid="{00000000-0006-0000-0200-00009A000000}">
      <text>
        <r>
          <rPr>
            <b/>
            <sz val="9"/>
            <color indexed="81"/>
            <rFont val="Tahoma"/>
            <family val="2"/>
          </rPr>
          <t>&lt;[[PortfolioProperties] - [Financials (Seq: 1)] - [Financial Line Items (Seq: 1)] L4 -01420 -091 - Building Other - Both]&gt;</t>
        </r>
      </text>
    </comment>
    <comment ref="M194" authorId="0" shapeId="0" xr:uid="{00000000-0006-0000-0200-00009B000000}">
      <text>
        <r>
          <rPr>
            <b/>
            <sz val="9"/>
            <color indexed="81"/>
            <rFont val="Tahoma"/>
            <family val="2"/>
          </rPr>
          <t>The balance of this account represents the total cost of the portable equipment in use by the project. Costs include any transportation or installation charges. Assets in this account include items such as stoves, refrigerators and fire extinguishers.</t>
        </r>
      </text>
    </comment>
    <comment ref="M196" authorId="0" shapeId="0" xr:uid="{00000000-0006-0000-0200-00009C000000}">
      <text>
        <r>
          <rPr>
            <b/>
            <sz val="9"/>
            <color indexed="81"/>
            <rFont val="Tahoma"/>
            <family val="2"/>
          </rPr>
          <t xml:space="preserve">This account reflects the cost of furnishings (window shades, venetian blinds shower curtains, hall carpets, etc.) not charged to the cost of the building. The balance of the account represents the cost of the furnishings in use.
</t>
        </r>
      </text>
    </comment>
    <comment ref="M197" authorId="0" shapeId="0" xr:uid="{00000000-0006-0000-0200-00009D000000}">
      <text>
        <r>
          <rPr>
            <b/>
            <sz val="9"/>
            <color indexed="81"/>
            <rFont val="Tahoma"/>
            <family val="2"/>
          </rPr>
          <t>&lt;[[PortfolioProperties] - [Financials (Seq: 1)] - [Financial Line Items (Seq: 1)] L4 -01450 -011 - Common Area Furniture for Tenant Use - Both]&gt;</t>
        </r>
      </text>
    </comment>
    <comment ref="M198" authorId="0" shapeId="0" xr:uid="{00000000-0006-0000-0200-00009E000000}">
      <text>
        <r>
          <rPr>
            <b/>
            <sz val="9"/>
            <color indexed="81"/>
            <rFont val="Tahoma"/>
            <family val="2"/>
          </rPr>
          <t>&lt;[[PortfolioProperties] - [Financials (Seq: 1)] - [Financial Line Items (Seq: 1)] L4 -01450 -021 - Furnishings Not Charged to Building Cost - Both]&gt;</t>
        </r>
      </text>
    </comment>
    <comment ref="M199" authorId="0" shapeId="0" xr:uid="{00000000-0006-0000-0200-00009F000000}">
      <text>
        <r>
          <rPr>
            <b/>
            <sz val="9"/>
            <color indexed="81"/>
            <rFont val="Tahoma"/>
            <family val="2"/>
          </rPr>
          <t>&lt;[[PortfolioProperties] - [Financials (Seq: 1)] - [Financial Line Items (Seq: 1)] L4 -01450 -022 - Appliances - Both]&gt;</t>
        </r>
      </text>
    </comment>
    <comment ref="M200" authorId="0" shapeId="0" xr:uid="{00000000-0006-0000-0200-0000A0000000}">
      <text>
        <r>
          <rPr>
            <b/>
            <sz val="9"/>
            <color indexed="81"/>
            <rFont val="Tahoma"/>
            <family val="2"/>
          </rPr>
          <t>This account reflects the cost of all furniture and equipment, including computers and other electrical equipment, purchased for use by the tenants in the common areas of the project.</t>
        </r>
      </text>
    </comment>
    <comment ref="M201" authorId="0" shapeId="0" xr:uid="{00000000-0006-0000-0200-0000A1000000}">
      <text>
        <r>
          <rPr>
            <b/>
            <sz val="9"/>
            <color indexed="81"/>
            <rFont val="Tahoma"/>
            <family val="2"/>
          </rPr>
          <t>This account reflects the cost of furniture and equipment owned and used on-site by the project.</t>
        </r>
      </text>
    </comment>
    <comment ref="M203" authorId="0" shapeId="0" xr:uid="{00000000-0006-0000-0200-0000A2000000}">
      <text>
        <r>
          <rPr>
            <b/>
            <sz val="9"/>
            <color indexed="81"/>
            <rFont val="Tahoma"/>
            <family val="2"/>
          </rPr>
          <t>This account reflects the cost of project maintenance equipment in use.</t>
        </r>
      </text>
    </comment>
    <comment ref="M205" authorId="0" shapeId="0" xr:uid="{00000000-0006-0000-0200-0000A3000000}">
      <text>
        <r>
          <rPr>
            <b/>
            <sz val="9"/>
            <color indexed="81"/>
            <rFont val="Tahoma"/>
            <family val="2"/>
          </rPr>
          <t>This account reflects the cost of buses, trucks, passenger cars, etc., used on-site for project operations.</t>
        </r>
      </text>
    </comment>
    <comment ref="M207" authorId="0" shapeId="0" xr:uid="{00000000-0006-0000-0200-0000A4000000}">
      <text>
        <r>
          <rPr>
            <b/>
            <sz val="9"/>
            <color indexed="81"/>
            <rFont val="Tahoma"/>
            <family val="2"/>
          </rPr>
          <t>Agents may record fixed assets for which no other provision is made in this account.</t>
        </r>
      </text>
    </comment>
    <comment ref="M208" authorId="0" shapeId="0" xr:uid="{00000000-0006-0000-0200-0000A5000000}">
      <text>
        <r>
          <rPr>
            <b/>
            <sz val="9"/>
            <color indexed="81"/>
            <rFont val="Tahoma"/>
            <family val="2"/>
          </rPr>
          <t xml:space="preserve">This account reflects the accumulated depreciation for all fixed assets. Enter as a negative amount. </t>
        </r>
      </text>
    </comment>
    <comment ref="M209" authorId="0" shapeId="0" xr:uid="{00000000-0006-0000-0200-0000A6000000}">
      <text>
        <r>
          <rPr>
            <b/>
            <sz val="9"/>
            <color indexed="81"/>
            <rFont val="Tahoma"/>
            <family val="2"/>
          </rPr>
          <t>&lt;[[PortfolioProperties] - [Financials (Seq: 1)] - [Financial Line Items (Seq: 1)] L4 -01490 -021 - Fixed Asset Soft Cost - Both]&gt;</t>
        </r>
      </text>
    </comment>
    <comment ref="M213" authorId="0" shapeId="0" xr:uid="{00000000-0006-0000-0200-0000A7000000}">
      <text>
        <r>
          <rPr>
            <b/>
            <sz val="9"/>
            <color indexed="81"/>
            <rFont val="Tahoma"/>
            <family val="2"/>
          </rPr>
          <t>This account reflects long-term investments (those expected to be held for more than one year) other than those included in the Funded Reserves (1300) Series.</t>
        </r>
      </text>
    </comment>
    <comment ref="M215" authorId="0" shapeId="0" xr:uid="{00000000-0006-0000-0200-0000A8000000}">
      <text>
        <r>
          <rPr>
            <b/>
            <sz val="9"/>
            <color indexed="81"/>
            <rFont val="Tahoma"/>
            <family val="2"/>
          </rPr>
          <t>This account reflects long-term investments of the ownership entity.</t>
        </r>
      </text>
    </comment>
    <comment ref="M217" authorId="0" shapeId="0" xr:uid="{00000000-0006-0000-0200-0000A9000000}">
      <text>
        <r>
          <rPr>
            <b/>
            <sz val="9"/>
            <color indexed="81"/>
            <rFont val="Tahoma"/>
            <family val="2"/>
          </rPr>
          <t>&lt;[[PortfolioProperties] - [Financials (Seq: 1)] - [Financial Line Items (Seq: 1)] L4 -01520 -001 - Deferred Financing Cost Catchall - Both]&gt;</t>
        </r>
      </text>
    </comment>
    <comment ref="M218" authorId="0" shapeId="0" xr:uid="{00000000-0006-0000-0200-0000AA000000}">
      <text>
        <r>
          <rPr>
            <b/>
            <sz val="9"/>
            <color indexed="81"/>
            <rFont val="Tahoma"/>
            <family val="2"/>
          </rPr>
          <t>&lt;[[PortfolioProperties] - [Financials (Seq: 1)] - [Financial Line Items (Seq: 1)] L4 -01520 -011 - Deferred Financing Cost Loan - Both]&gt;</t>
        </r>
      </text>
    </comment>
    <comment ref="M219" authorId="0" shapeId="0" xr:uid="{00000000-0006-0000-0200-0000AB000000}">
      <text>
        <r>
          <rPr>
            <b/>
            <sz val="9"/>
            <color indexed="81"/>
            <rFont val="Tahoma"/>
            <family val="2"/>
          </rPr>
          <t>&lt;[[PortfolioProperties] - [Financials (Seq: 1)] - [Financial Line Items (Seq: 1)] L4 -01520 -012 - Deferred Financing Cost Syndication - Both]&gt;</t>
        </r>
      </text>
    </comment>
    <comment ref="M220" authorId="0" shapeId="0" xr:uid="{00000000-0006-0000-0200-0000AC000000}">
      <text>
        <r>
          <rPr>
            <b/>
            <sz val="9"/>
            <color indexed="81"/>
            <rFont val="Tahoma"/>
            <family val="2"/>
          </rPr>
          <t>&lt;[[PortfolioProperties] - [Financials (Seq: 1)] - [Financial Line Items (Seq: 1)] L4 -01520 -013 - Deferred Financing Cost Organization - Both]&gt;</t>
        </r>
      </text>
    </comment>
    <comment ref="M221" authorId="0" shapeId="0" xr:uid="{00000000-0006-0000-0200-0000AD000000}">
      <text>
        <r>
          <rPr>
            <b/>
            <sz val="9"/>
            <color indexed="81"/>
            <rFont val="Tahoma"/>
            <family val="2"/>
          </rPr>
          <t>&lt;[[PortfolioProperties] - [Financials (Seq: 1)] - [Financial Line Items (Seq: 1)] L4 -01520 -014 - Deferred Financing Cost Financing - Both]&gt;</t>
        </r>
      </text>
    </comment>
    <comment ref="M222" authorId="0" shapeId="0" xr:uid="{00000000-0006-0000-0200-0000AE000000}">
      <text>
        <r>
          <rPr>
            <b/>
            <sz val="9"/>
            <color indexed="81"/>
            <rFont val="Tahoma"/>
            <family val="2"/>
          </rPr>
          <t>&lt;[[PortfolioProperties] - [Financials (Seq: 1)] - [Financial Line Items (Seq: 1)] L4 -01520 -015 - Deferred Financing Cost Leasing - Both]&gt;</t>
        </r>
      </text>
    </comment>
    <comment ref="M223" authorId="0" shapeId="0" xr:uid="{00000000-0006-0000-0200-0000AF000000}">
      <text>
        <r>
          <rPr>
            <b/>
            <sz val="9"/>
            <color indexed="81"/>
            <rFont val="Tahoma"/>
            <family val="2"/>
          </rPr>
          <t>&lt;[[PortfolioProperties] - [Financials (Seq: 1)] - [Financial Line Items (Seq: 1)] L4 -01520 -016 - Deferred Financing Cost Refinancing - Both]&gt;</t>
        </r>
      </text>
    </comment>
    <comment ref="M224" authorId="0" shapeId="0" xr:uid="{00000000-0006-0000-0200-0000B0000000}">
      <text>
        <r>
          <rPr>
            <b/>
            <sz val="9"/>
            <color indexed="81"/>
            <rFont val="Tahoma"/>
            <family val="2"/>
          </rPr>
          <t>&lt;[[PortfolioProperties] - [Financials (Seq: 1)] - [Financial Line Items (Seq: 1)] L4 -01520 -021 - Deferred Financing Cost Accumulated Amortization Catchall - Both]&gt;</t>
        </r>
      </text>
    </comment>
    <comment ref="M226" authorId="0" shapeId="0" xr:uid="{00000000-0006-0000-0200-0000B1000000}">
      <text>
        <r>
          <rPr>
            <b/>
            <sz val="9"/>
            <color indexed="81"/>
            <rFont val="Tahoma"/>
            <family val="2"/>
          </rPr>
          <t>This account reflects the net amount of assets being amortized. This account includes loan, syndication, organization, and financing costs.</t>
        </r>
      </text>
    </comment>
    <comment ref="M227" authorId="0" shapeId="0" xr:uid="{00000000-0006-0000-0200-0000B2000000}">
      <text>
        <r>
          <rPr>
            <b/>
            <sz val="9"/>
            <color indexed="81"/>
            <rFont val="Tahoma"/>
            <family val="2"/>
          </rPr>
          <t>&lt;[[PortfolioProperties] - [Financials (Seq: 1)] - [Financial Line Items (Seq: 1)] L4 -01530 -011 - Unamortized Loan Cost Catchall - Both]&gt;</t>
        </r>
      </text>
    </comment>
    <comment ref="M228" authorId="0" shapeId="0" xr:uid="{00000000-0006-0000-0200-0000B3000000}">
      <text>
        <r>
          <rPr>
            <b/>
            <sz val="9"/>
            <color indexed="81"/>
            <rFont val="Tahoma"/>
            <family val="2"/>
          </rPr>
          <t>&lt;[[PortfolioProperties] - [Financials (Seq: 1)] - [Financial Line Items (Seq: 1)] L4 -01530 -012 - Unamortized Loan Cost8 A - Both]&gt;</t>
        </r>
      </text>
    </comment>
    <comment ref="M229" authorId="0" shapeId="0" xr:uid="{00000000-0006-0000-0200-0000B4000000}">
      <text>
        <r>
          <rPr>
            <b/>
            <sz val="9"/>
            <color indexed="81"/>
            <rFont val="Tahoma"/>
            <family val="2"/>
          </rPr>
          <t>&lt;[[PortfolioProperties] - [Financials (Seq: 1)] - [Financial Line Items (Seq: 1)] L4 -01530 -021 - Property Tax Exemption and Abatement Cost net of Accumulated Amortization Catchall - Both]&gt;</t>
        </r>
      </text>
    </comment>
    <comment ref="M230" authorId="0" shapeId="0" xr:uid="{00000000-0006-0000-0200-0000B5000000}">
      <text>
        <r>
          <rPr>
            <b/>
            <sz val="9"/>
            <color indexed="81"/>
            <rFont val="Tahoma"/>
            <family val="2"/>
          </rPr>
          <t>&lt;[[PortfolioProperties] - [Financials (Seq: 1)] - [Financial Line Items (Seq: 1)] L4 -01530 -022 - Property Tax Exemption and Abatement Cost Custom 1 - Both]&gt;</t>
        </r>
      </text>
    </comment>
    <comment ref="M231" authorId="0" shapeId="0" xr:uid="{00000000-0006-0000-0200-0000B6000000}">
      <text>
        <r>
          <rPr>
            <b/>
            <sz val="9"/>
            <color indexed="81"/>
            <rFont val="Tahoma"/>
            <family val="2"/>
          </rPr>
          <t>&lt;[[PortfolioProperties] - [Financials (Seq: 1)] - [Financial Line Items (Seq: 1)] L4 -01530 -023 - Property Tax Exemption and Abatement Cost Custom 2 - Both]&gt;</t>
        </r>
      </text>
    </comment>
    <comment ref="M232" authorId="0" shapeId="0" xr:uid="{00000000-0006-0000-0200-0000B7000000}">
      <text>
        <r>
          <rPr>
            <b/>
            <sz val="9"/>
            <color indexed="81"/>
            <rFont val="Tahoma"/>
            <family val="2"/>
          </rPr>
          <t>&lt;[[PortfolioProperties] - [Financials (Seq: 1)] - [Financial Line Items (Seq: 1)] L4 -01530 -024 - Property Tax Exemption and Abatement Cost Custom 3 - Both]&gt;</t>
        </r>
      </text>
    </comment>
    <comment ref="M233" authorId="0" shapeId="0" xr:uid="{00000000-0006-0000-0200-0000B8000000}">
      <text>
        <r>
          <rPr>
            <b/>
            <sz val="9"/>
            <color indexed="81"/>
            <rFont val="Tahoma"/>
            <family val="2"/>
          </rPr>
          <t>&lt;[[PortfolioProperties] - [Financials (Seq: 1)] - [Financial Line Items (Seq: 1)] L4 -01530 -031 - Leasing Cost net of Accumulated Amortization Catchall - Both]&gt;</t>
        </r>
      </text>
    </comment>
    <comment ref="M234" authorId="0" shapeId="0" xr:uid="{00000000-0006-0000-0200-0000B9000000}">
      <text>
        <r>
          <rPr>
            <b/>
            <sz val="9"/>
            <color indexed="81"/>
            <rFont val="Tahoma"/>
            <family val="2"/>
          </rPr>
          <t>&lt;[[PortfolioProperties] - [Financials (Seq: 1)] - [Financial Line Items (Seq: 1)] L4 -01530 -041 - Tax Credit Monitoring Fee net of Accumulated Amortization Catchall - Both]&gt;</t>
        </r>
      </text>
    </comment>
    <comment ref="M236" authorId="0" shapeId="0" xr:uid="{00000000-0006-0000-0200-0000BA000000}">
      <text>
        <r>
          <rPr>
            <b/>
            <sz val="9"/>
            <color indexed="81"/>
            <rFont val="Tahoma"/>
            <family val="2"/>
          </rPr>
          <t>&lt;[[PortfolioProperties] - [Financials (Seq: 1)] - [Financial Line Items (Seq: 1)] L4 -01590 -001 - Investment Long Term Other Catchall - Both]&gt;</t>
        </r>
      </text>
    </comment>
    <comment ref="M240" authorId="0" shapeId="0" xr:uid="{00000000-0006-0000-0200-0000BB000000}">
      <text>
        <r>
          <rPr>
            <b/>
            <sz val="9"/>
            <color indexed="81"/>
            <rFont val="Tahoma"/>
            <family val="2"/>
          </rPr>
          <t>This account reflects non-current assets that are not otherwise classified above, including utility deposits.</t>
        </r>
      </text>
    </comment>
    <comment ref="M241" authorId="0" shapeId="0" xr:uid="{00000000-0006-0000-0200-0000BC000000}">
      <text>
        <r>
          <rPr>
            <b/>
            <sz val="9"/>
            <color indexed="81"/>
            <rFont val="Tahoma"/>
            <family val="2"/>
          </rPr>
          <t>&lt;[[PortfolioProperties] - [Financials (Seq: 1)] - [Financial Line Items (Seq: 1)] L4 -01910 -011 - Grant Income Receivable - Both]&gt;</t>
        </r>
      </text>
    </comment>
    <comment ref="M242" authorId="0" shapeId="0" xr:uid="{00000000-0006-0000-0200-0000BD000000}">
      <text>
        <r>
          <rPr>
            <b/>
            <sz val="9"/>
            <color indexed="81"/>
            <rFont val="Tahoma"/>
            <family val="2"/>
          </rPr>
          <t>&lt;[[PortfolioProperties] - [Financials (Seq: 1)] - [Financial Line Items (Seq: 1)] L4 -01910 -021 - Straight Line Rent Receivable - Both]&gt;</t>
        </r>
      </text>
    </comment>
    <comment ref="M243" authorId="0" shapeId="0" xr:uid="{00000000-0006-0000-0200-0000BE000000}">
      <text>
        <r>
          <rPr>
            <b/>
            <sz val="9"/>
            <color indexed="81"/>
            <rFont val="Tahoma"/>
            <family val="2"/>
          </rPr>
          <t>&lt;[[PortfolioProperties] - [Financials (Seq: 1)] - [Financial Line Items (Seq: 1)] L4 -01910 -031 - Prepaid Ground Lease Long Term - Both]&gt;</t>
        </r>
      </text>
    </comment>
    <comment ref="M244" authorId="0" shapeId="0" xr:uid="{00000000-0006-0000-0200-0000BF000000}">
      <text>
        <r>
          <rPr>
            <b/>
            <sz val="9"/>
            <color indexed="81"/>
            <rFont val="Tahoma"/>
            <family val="2"/>
          </rPr>
          <t>&lt;[[PortfolioProperties] - [Financials (Seq: 1)] - [Financial Line Items (Seq: 1)] L4 -01910 -041 - Other Asset Custom1 - Both]&gt;</t>
        </r>
      </text>
    </comment>
    <comment ref="M245" authorId="0" shapeId="0" xr:uid="{00000000-0006-0000-0200-0000C0000000}">
      <text>
        <r>
          <rPr>
            <b/>
            <sz val="9"/>
            <color indexed="81"/>
            <rFont val="Tahoma"/>
            <family val="2"/>
          </rPr>
          <t>&lt;[[PortfolioProperties] - [Financials (Seq: 1)] - [Financial Line Items (Seq: 1)] L4 -01910 -051 - Other Asset Custom2 - Both]&gt;</t>
        </r>
      </text>
    </comment>
    <comment ref="M256" authorId="1" shapeId="0" xr:uid="{E644E95A-8AE6-471B-9D87-01A5B5FE1D08}">
      <text>
        <r>
          <rPr>
            <b/>
            <sz val="9"/>
            <color indexed="81"/>
            <rFont val="Tahoma"/>
            <family val="2"/>
          </rPr>
          <t>This account reflects a negative (credits exceed debits) accounting balance in the project's operating account.</t>
        </r>
        <r>
          <rPr>
            <sz val="9"/>
            <color indexed="81"/>
            <rFont val="Tahoma"/>
            <family val="2"/>
          </rPr>
          <t xml:space="preserve">
</t>
        </r>
      </text>
    </comment>
    <comment ref="M258" authorId="1" shapeId="0" xr:uid="{FD24A64E-7D35-4A93-A222-847914BDD521}">
      <text>
        <r>
          <rPr>
            <b/>
            <sz val="9"/>
            <color indexed="81"/>
            <rFont val="Tahoma"/>
            <family val="2"/>
          </rPr>
          <t>This account reflects the total of unpaid bills from trade creditors. This account does not include bills to be paid from the project improvement fund (See accounts 1381.01 and 2112.01), or those amounts payable in connection with construction or development costs (See account 2110.11).</t>
        </r>
      </text>
    </comment>
    <comment ref="M259" authorId="1" shapeId="0" xr:uid="{945A308A-48B2-4FE4-A5F2-FDA10E17AC1B}">
      <text>
        <r>
          <rPr>
            <b/>
            <sz val="9"/>
            <color indexed="81"/>
            <rFont val="Tahoma"/>
            <family val="2"/>
          </rPr>
          <t>This account reflects construction or other development costs payable from construction, development, or syndicated/equity funds.</t>
        </r>
      </text>
    </comment>
    <comment ref="M260" authorId="1" shapeId="0" xr:uid="{7FDD1045-38BC-4EA2-ADFC-FEA04C8AF4E5}">
      <text>
        <r>
          <rPr>
            <b/>
            <sz val="9"/>
            <color indexed="81"/>
            <rFont val="Tahoma"/>
            <family val="2"/>
          </rPr>
          <t>This account reflects the total of unpaid bills from trade creditors within the next 30 days.</t>
        </r>
      </text>
    </comment>
    <comment ref="M262" authorId="1" shapeId="0" xr:uid="{49CD2B77-D454-4CFE-825E-FC2A239C70A4}">
      <text>
        <r>
          <rPr>
            <b/>
            <sz val="9"/>
            <color indexed="81"/>
            <rFont val="Tahoma"/>
            <family val="2"/>
          </rPr>
          <t>This account reflects the total of bills vouchered for work items under the Flexible Subsidy Program to be paid from funds transferred from the project improvement fund (See account 1381.01) to the project bank account (See account 1120.01).</t>
        </r>
      </text>
    </comment>
    <comment ref="M264" authorId="1" shapeId="0" xr:uid="{2F6B7F59-494C-40FF-AA8A-197647DC6AD5}">
      <text>
        <r>
          <rPr>
            <b/>
            <sz val="9"/>
            <color indexed="81"/>
            <rFont val="Tahoma"/>
            <family val="2"/>
          </rPr>
          <t>This account reflects the total of accounts payable from surplus cash or other mortgagor funds available.</t>
        </r>
        <r>
          <rPr>
            <sz val="9"/>
            <color indexed="81"/>
            <rFont val="Tahoma"/>
            <family val="2"/>
          </rPr>
          <t xml:space="preserve">
</t>
        </r>
      </text>
    </comment>
    <comment ref="M270" authorId="1" shapeId="0" xr:uid="{BA63893C-FF52-4F8A-8334-EDE230B85752}">
      <text>
        <r>
          <rPr>
            <b/>
            <sz val="9"/>
            <color indexed="81"/>
            <rFont val="Tahoma"/>
            <family val="2"/>
          </rPr>
          <t>Used only for Section 236 projects, this account reflects any amount due to HUD for rents collected in excess of the allowable basic rents.</t>
        </r>
        <r>
          <rPr>
            <sz val="9"/>
            <color indexed="81"/>
            <rFont val="Tahoma"/>
            <family val="2"/>
          </rPr>
          <t xml:space="preserve">
</t>
        </r>
      </text>
    </comment>
    <comment ref="M271" authorId="1" shapeId="0" xr:uid="{2A6D7AE6-8A23-49B0-A603-E7268B581773}">
      <text>
        <r>
          <rPr>
            <b/>
            <sz val="9"/>
            <color indexed="81"/>
            <rFont val="Tahoma"/>
            <family val="2"/>
          </rPr>
          <t>This account reflects any amount due to WHEDA or HUD or other federal or state agency, in connection with the Section 8 or other loan program.</t>
        </r>
        <r>
          <rPr>
            <sz val="9"/>
            <color indexed="81"/>
            <rFont val="Tahoma"/>
            <family val="2"/>
          </rPr>
          <t xml:space="preserve">
</t>
        </r>
      </text>
    </comment>
    <comment ref="M275" authorId="1" shapeId="0" xr:uid="{1F062A3A-02AE-4373-B22A-61871945B538}">
      <text>
        <r>
          <rPr>
            <b/>
            <sz val="9"/>
            <color indexed="81"/>
            <rFont val="Tahoma"/>
            <family val="2"/>
          </rPr>
          <t>This account reflects the gross amount of payroll that has been accrued, but not paid, at the end of the accounting period.</t>
        </r>
        <r>
          <rPr>
            <sz val="9"/>
            <color indexed="81"/>
            <rFont val="Tahoma"/>
            <family val="2"/>
          </rPr>
          <t xml:space="preserve">
</t>
        </r>
      </text>
    </comment>
    <comment ref="M276" authorId="1" shapeId="0" xr:uid="{527A049D-8A95-4128-8C9B-CAB3E7C3D0C8}">
      <text>
        <r>
          <rPr>
            <b/>
            <sz val="9"/>
            <color indexed="81"/>
            <rFont val="Tahoma"/>
            <family val="2"/>
          </rPr>
          <t>This account reflects the gross amount of federal, state, and FICA payroll taxes that have been accrued, but not paid, at the end of the accounting period.</t>
        </r>
      </text>
    </comment>
    <comment ref="M278" authorId="1" shapeId="0" xr:uid="{E1E4D43D-68CF-4EEC-9523-8C9F3A1185DA}">
      <text>
        <r>
          <rPr>
            <b/>
            <sz val="9"/>
            <color indexed="81"/>
            <rFont val="Tahoma"/>
            <family val="2"/>
          </rPr>
          <t>This account reflects management fees accrued but unpaid at the end of the accounting period.</t>
        </r>
      </text>
    </comment>
    <comment ref="M280" authorId="1" shapeId="0" xr:uid="{2395736E-7714-47C0-84C8-D5C61A18A753}">
      <text>
        <r>
          <rPr>
            <b/>
            <sz val="9"/>
            <color indexed="81"/>
            <rFont val="Tahoma"/>
            <family val="2"/>
          </rPr>
          <t>This account reflects the accrued interest payable for first mortgage.</t>
        </r>
      </text>
    </comment>
    <comment ref="M293" authorId="1" shapeId="0" xr:uid="{FD9270BE-1006-43AE-8F57-B6E983E6F0DC}">
      <text>
        <r>
          <rPr>
            <b/>
            <sz val="9"/>
            <color indexed="81"/>
            <rFont val="Tahoma"/>
            <family val="2"/>
          </rPr>
          <t>This account reflects the accrued interest payable for second mortgage.</t>
        </r>
      </text>
    </comment>
    <comment ref="M299" authorId="1" shapeId="0" xr:uid="{D6FD9051-F052-4CF7-8420-6991DD8C4FC6}">
      <text>
        <r>
          <rPr>
            <b/>
            <sz val="9"/>
            <color indexed="81"/>
            <rFont val="Tahoma"/>
            <family val="2"/>
          </rPr>
          <t>Used only for Section 236 projects, this account reflects interest accrued but unpaid on the mortgage obligation at the end of the accounting period. Agents should include only the mortgagor's portion of the interest liability on the mortgage. If Interest Reduction Payments (IRP) are in excess of interest due under the mortgage note, the excess should be reported in account 1160.11.</t>
        </r>
        <r>
          <rPr>
            <sz val="9"/>
            <color indexed="81"/>
            <rFont val="Tahoma"/>
            <family val="2"/>
          </rPr>
          <t xml:space="preserve">
</t>
        </r>
      </text>
    </comment>
    <comment ref="M302" authorId="1" shapeId="0" xr:uid="{FC49DCB1-EDA9-4B63-94BB-86CDC5D236EE}">
      <text>
        <r>
          <rPr>
            <b/>
            <sz val="9"/>
            <color indexed="81"/>
            <rFont val="Tahoma"/>
            <family val="2"/>
          </rPr>
          <t>This account reflects interest accrued and unpaid on other loans and notes payable from surplus cash.</t>
        </r>
      </text>
    </comment>
    <comment ref="M303" authorId="1" shapeId="0" xr:uid="{6CAE4E90-1E20-4395-828B-0D0FD25B4C68}">
      <text>
        <r>
          <rPr>
            <b/>
            <sz val="9"/>
            <color indexed="81"/>
            <rFont val="Tahoma"/>
            <family val="2"/>
          </rPr>
          <t>This account reflects interest accrued and unpaid on other loans and notes payable from project operations.</t>
        </r>
      </text>
    </comment>
    <comment ref="M304" authorId="1" shapeId="0" xr:uid="{5124A1CC-EF95-44E6-84F0-6860D17C7809}">
      <text>
        <r>
          <rPr>
            <b/>
            <sz val="9"/>
            <color indexed="81"/>
            <rFont val="Tahoma"/>
            <family val="2"/>
          </rPr>
          <t>This account reflects interest accrued and unpaid on Flexible Subsidy Operation Assistance loans payable from project operations.</t>
        </r>
      </text>
    </comment>
    <comment ref="M305" authorId="1" shapeId="0" xr:uid="{169064A2-EC2B-48ED-A890-1416B74C82B0}">
      <text>
        <r>
          <rPr>
            <b/>
            <sz val="9"/>
            <color indexed="81"/>
            <rFont val="Tahoma"/>
            <family val="2"/>
          </rPr>
          <t>This account reflects interest accrued and unpaid on capital improvement loans payable from project operations.</t>
        </r>
      </text>
    </comment>
    <comment ref="M306" authorId="1" shapeId="0" xr:uid="{3BDDCE89-B7E5-4636-BA49-69AFABC59A2B}">
      <text>
        <r>
          <rPr>
            <b/>
            <sz val="9"/>
            <color indexed="81"/>
            <rFont val="Tahoma"/>
            <family val="2"/>
          </rPr>
          <t>This account reflects interest accrued and unpaid on operating loss loans payable from project operations.</t>
        </r>
      </text>
    </comment>
    <comment ref="M311" authorId="1" shapeId="0" xr:uid="{ADA7E877-2B78-4581-A2C3-68B684AD5109}">
      <text>
        <r>
          <rPr>
            <b/>
            <sz val="9"/>
            <color indexed="81"/>
            <rFont val="Tahoma"/>
            <family val="2"/>
          </rPr>
          <t>This account reflects the accrual of property taxes payable as of the end of the accounting period.</t>
        </r>
      </text>
    </comment>
    <comment ref="M315" authorId="1" shapeId="0" xr:uid="{A1FBD728-59A2-48EE-BFD6-5B1E6F734A77}">
      <text>
        <r>
          <rPr>
            <b/>
            <sz val="9"/>
            <color indexed="81"/>
            <rFont val="Tahoma"/>
            <family val="2"/>
          </rPr>
          <t xml:space="preserve">This account reflects the current portion on notes payable. </t>
        </r>
      </text>
    </comment>
    <comment ref="M316" authorId="1" shapeId="0" xr:uid="{2E9F5D90-811F-4ADB-96BE-BBA36BD066B1}">
      <text>
        <r>
          <rPr>
            <b/>
            <sz val="9"/>
            <color indexed="81"/>
            <rFont val="Tahoma"/>
            <family val="2"/>
          </rPr>
          <t>This account reflects the current portion on other loans and notes payable. Payments may be made from surplus cash or other entity funds.</t>
        </r>
      </text>
    </comment>
    <comment ref="M317" authorId="1" shapeId="0" xr:uid="{CD11DC7D-4CC3-4DEE-A4C3-37BA0CB0A1CE}">
      <text>
        <r>
          <rPr>
            <b/>
            <sz val="9"/>
            <color indexed="81"/>
            <rFont val="Tahoma"/>
            <family val="2"/>
          </rPr>
          <t>This account reflects liabilities on other loans and notes due within one year that are payable from project operations.</t>
        </r>
      </text>
    </comment>
    <comment ref="M318" authorId="1" shapeId="0" xr:uid="{A3A0D0A6-4D45-469D-8597-BEB62C7F797A}">
      <text>
        <r>
          <rPr>
            <b/>
            <sz val="9"/>
            <color indexed="81"/>
            <rFont val="Tahoma"/>
            <family val="2"/>
          </rPr>
          <t>This account reflects the current portion of the Flexible Subsidy Operation Assistance loans.</t>
        </r>
      </text>
    </comment>
    <comment ref="M319" authorId="1" shapeId="0" xr:uid="{A7FFB066-86FB-45F1-94F6-AD9608DAEFF3}">
      <text>
        <r>
          <rPr>
            <b/>
            <sz val="9"/>
            <color indexed="81"/>
            <rFont val="Tahoma"/>
            <family val="2"/>
          </rPr>
          <t>This account reflects the current portion of the capital improvement loans.</t>
        </r>
        <r>
          <rPr>
            <sz val="9"/>
            <color indexed="81"/>
            <rFont val="Tahoma"/>
            <family val="2"/>
          </rPr>
          <t xml:space="preserve">
</t>
        </r>
      </text>
    </comment>
    <comment ref="M320" authorId="1" shapeId="0" xr:uid="{AB2146D7-5A14-46F0-8F1D-E56B190D6229}">
      <text>
        <r>
          <rPr>
            <b/>
            <sz val="9"/>
            <color indexed="81"/>
            <rFont val="Tahoma"/>
            <family val="2"/>
          </rPr>
          <t>This account reflects the current portion of an operating loss loan obtained to sustain operations due to a prior year operating loss.</t>
        </r>
      </text>
    </comment>
    <comment ref="M328" authorId="1" shapeId="0" xr:uid="{D50141E4-E6CD-49EA-8BDA-17ECA562D6F3}">
      <text>
        <r>
          <rPr>
            <b/>
            <sz val="9"/>
            <color indexed="81"/>
            <rFont val="Tahoma"/>
            <family val="2"/>
          </rPr>
          <t>This account reflects the current portion on mortgage payable for a first mortgage.</t>
        </r>
      </text>
    </comment>
    <comment ref="M340" authorId="1" shapeId="0" xr:uid="{D0E93517-7D5F-44B6-A378-DBCF22CD95B3}">
      <text>
        <r>
          <rPr>
            <b/>
            <sz val="9"/>
            <color indexed="81"/>
            <rFont val="Tahoma"/>
            <family val="2"/>
          </rPr>
          <t>This account reflects the current portion on mortgage payable for a second mortgage.</t>
        </r>
        <r>
          <rPr>
            <sz val="9"/>
            <color indexed="81"/>
            <rFont val="Tahoma"/>
            <family val="2"/>
          </rPr>
          <t xml:space="preserve">
</t>
        </r>
      </text>
    </comment>
    <comment ref="M347" authorId="1" shapeId="0" xr:uid="{1A32BDAA-8289-4D7B-998E-AA566EC37E29}">
      <text>
        <r>
          <rPr>
            <b/>
            <sz val="9"/>
            <color indexed="81"/>
            <rFont val="Tahoma"/>
            <family val="2"/>
          </rPr>
          <t>This account reflects utility allowances payable.</t>
        </r>
        <r>
          <rPr>
            <sz val="9"/>
            <color indexed="81"/>
            <rFont val="Tahoma"/>
            <family val="2"/>
          </rPr>
          <t xml:space="preserve">
</t>
        </r>
      </text>
    </comment>
    <comment ref="M349" authorId="1" shapeId="0" xr:uid="{8F463E2C-3764-4A0B-9BA0-18F872EE51EE}">
      <text>
        <r>
          <rPr>
            <b/>
            <sz val="9"/>
            <color indexed="81"/>
            <rFont val="Tahoma"/>
            <family val="2"/>
          </rPr>
          <t>This account reflects current liabilities not otherwise described above.</t>
        </r>
        <r>
          <rPr>
            <sz val="9"/>
            <color indexed="81"/>
            <rFont val="Tahoma"/>
            <family val="2"/>
          </rPr>
          <t xml:space="preserve">
</t>
        </r>
      </text>
    </comment>
    <comment ref="M387" authorId="1" shapeId="0" xr:uid="{1DF0A35B-E600-4023-A75D-DDF70264771E}">
      <text>
        <r>
          <rPr>
            <b/>
            <sz val="9"/>
            <color indexed="81"/>
            <rFont val="Tahoma"/>
            <family val="2"/>
          </rPr>
          <t xml:space="preserve">This account represents the liabilities associated with security and other deposits that are held on behalf of rental tenants. These deposits personal funds must be held in the name of the project in a separate bank account. Agents may use deposits to pay for tenant damages and delinquent rents when a tenant vacates. </t>
        </r>
      </text>
    </comment>
    <comment ref="M392" authorId="1" shapeId="0" xr:uid="{A94C0635-80D0-4A8B-9FE3-DACBDF03AB44}">
      <text>
        <r>
          <rPr>
            <b/>
            <sz val="9"/>
            <color indexed="81"/>
            <rFont val="Tahoma"/>
            <family val="2"/>
          </rPr>
          <t>This account reflects rents received from tenants (including commercial tenants) and certain contracts, that apply to future accounting periods.</t>
        </r>
        <r>
          <rPr>
            <sz val="9"/>
            <color indexed="81"/>
            <rFont val="Tahoma"/>
            <family val="2"/>
          </rPr>
          <t xml:space="preserve">
</t>
        </r>
      </text>
    </comment>
    <comment ref="M404" authorId="1" shapeId="0" xr:uid="{2514ADC3-79CE-4F7A-8B90-3FA576E31E5B}">
      <text>
        <r>
          <rPr>
            <b/>
            <sz val="9"/>
            <color indexed="81"/>
            <rFont val="Tahoma"/>
            <family val="2"/>
          </rPr>
          <t>This account reflects amounts of notes due in more than one year from the date of the balance sheet, net of the current portion. The amount due within one year is recorded in account 2160.01. This account may be shown as net of unamortized debt issuance costs.</t>
        </r>
      </text>
    </comment>
    <comment ref="M405" authorId="1" shapeId="0" xr:uid="{D722351C-FBEB-4EFC-9384-E7E866213BE5}">
      <text>
        <r>
          <rPr>
            <b/>
            <sz val="9"/>
            <color indexed="81"/>
            <rFont val="Tahoma"/>
            <family val="2"/>
          </rPr>
          <t>This account reflects project obligations payable only from available surplus cash, and in accordance with the terms of the note. This account may be shown as net of unamortized debt issuance costs.</t>
        </r>
        <r>
          <rPr>
            <sz val="9"/>
            <color indexed="81"/>
            <rFont val="Tahoma"/>
            <family val="2"/>
          </rPr>
          <t xml:space="preserve">
</t>
        </r>
      </text>
    </comment>
    <comment ref="M406" authorId="1" shapeId="0" xr:uid="{D805315D-E382-4231-8D92-3DD60BE35E2D}">
      <text>
        <r>
          <rPr>
            <b/>
            <sz val="9"/>
            <color indexed="81"/>
            <rFont val="Tahoma"/>
            <family val="2"/>
          </rPr>
          <t>This account reflects the unpaid principal balances on other loans and notes, net of the current portion, that are payable from project operations. The amount due within one year is recorded in account 2160.32. This account may be shown as net of unamortized debt issuance costs.</t>
        </r>
      </text>
    </comment>
    <comment ref="M407" authorId="1" shapeId="0" xr:uid="{8F11BFF3-C0E4-40E6-BDC6-15E971EF00ED}">
      <text>
        <r>
          <rPr>
            <b/>
            <sz val="9"/>
            <color indexed="81"/>
            <rFont val="Tahoma"/>
            <family val="2"/>
          </rPr>
          <t>This account reflects the unpaid principal balances on other loans and notes, net of the current portion, that are payable from surplus cash or other entity funds. The amount due within one year is recorded in account 2160.31. This account may be shown as net of unamortized debt issuance costs.</t>
        </r>
        <r>
          <rPr>
            <sz val="9"/>
            <color indexed="81"/>
            <rFont val="Tahoma"/>
            <family val="2"/>
          </rPr>
          <t xml:space="preserve">
</t>
        </r>
      </text>
    </comment>
    <comment ref="M408" authorId="1" shapeId="0" xr:uid="{2159304E-78FB-4489-9751-DAD13B3D8066}">
      <text>
        <r>
          <rPr>
            <b/>
            <sz val="9"/>
            <color indexed="81"/>
            <rFont val="Tahoma"/>
            <family val="2"/>
          </rPr>
          <t>This account represents the total amount of the unpaid balance of the Flexible Subsidy Operating Assistance loans that have been approved by HUD, net of the current portion. The amount due within one year is recorded in account 2160.41.</t>
        </r>
        <r>
          <rPr>
            <sz val="9"/>
            <color indexed="81"/>
            <rFont val="Tahoma"/>
            <family val="2"/>
          </rPr>
          <t xml:space="preserve">
</t>
        </r>
      </text>
    </comment>
    <comment ref="M409" authorId="1" shapeId="0" xr:uid="{346B279C-51F9-47DE-9E09-044D8DCBD1F8}">
      <text>
        <r>
          <rPr>
            <b/>
            <sz val="9"/>
            <color indexed="81"/>
            <rFont val="Tahoma"/>
            <family val="2"/>
          </rPr>
          <t>This account reflects the total unpaid balance of capital improvement loans as of the end of the accounting period, net of the current portion. The amount due within one year is recorded in account 2160.51.</t>
        </r>
        <r>
          <rPr>
            <sz val="9"/>
            <color indexed="81"/>
            <rFont val="Tahoma"/>
            <family val="2"/>
          </rPr>
          <t xml:space="preserve">
</t>
        </r>
      </text>
    </comment>
    <comment ref="M410" authorId="1" shapeId="0" xr:uid="{442A79C8-6DAF-4A74-812D-03B7EE41C985}">
      <text>
        <r>
          <rPr>
            <b/>
            <sz val="9"/>
            <color indexed="81"/>
            <rFont val="Tahoma"/>
            <family val="2"/>
          </rPr>
          <t>This account reflects the total amount of the unpaid balance of an operating loss loan obtained to sustain operations due to a prior year operating loss, net of the current portion. The amount due within one year is recorded in account 2160.52.</t>
        </r>
        <r>
          <rPr>
            <sz val="9"/>
            <color indexed="81"/>
            <rFont val="Tahoma"/>
            <family val="2"/>
          </rPr>
          <t xml:space="preserve">
</t>
        </r>
      </text>
    </comment>
    <comment ref="M418" authorId="1" shapeId="0" xr:uid="{A787CA0B-D851-45E8-9DCB-ACE19849B74C}">
      <text>
        <r>
          <rPr>
            <b/>
            <sz val="9"/>
            <color indexed="81"/>
            <rFont val="Tahoma"/>
            <family val="2"/>
          </rPr>
          <t>This account reflects the unpaid principal balances of the mortgages, net of the current portion, that are payable from project operations. The amount due within one year is recorded in account 2170.11. This account may be shown as net of unamortized debt issuance costs.</t>
        </r>
        <r>
          <rPr>
            <sz val="9"/>
            <color indexed="81"/>
            <rFont val="Tahoma"/>
            <family val="2"/>
          </rPr>
          <t xml:space="preserve">
</t>
        </r>
      </text>
    </comment>
    <comment ref="M430" authorId="1" shapeId="0" xr:uid="{DE2A2904-1B79-4600-99D3-EF23B9E7C984}">
      <text>
        <r>
          <rPr>
            <b/>
            <sz val="9"/>
            <color indexed="81"/>
            <rFont val="Tahoma"/>
            <family val="2"/>
          </rPr>
          <t>This account reflects the unpaid principal balances of a second mortgage, net of the current portion, that is payable from project operations. The amount due within one year is recorded in account 2170.31. This account may be shown as net of unamortized debt issuance costs.</t>
        </r>
      </text>
    </comment>
    <comment ref="M456" authorId="1" shapeId="0" xr:uid="{943AA514-68F4-459E-80FE-48E309F23382}">
      <text>
        <r>
          <rPr>
            <b/>
            <sz val="9"/>
            <color indexed="81"/>
            <rFont val="Tahoma"/>
            <family val="2"/>
          </rPr>
          <t>This account reflects long-term liabilities not otherwise described above.</t>
        </r>
      </text>
    </comment>
    <comment ref="M499" authorId="1" shapeId="0" xr:uid="{B8F0EBDD-4039-4DE2-96FF-BD01144EB3C1}">
      <text>
        <r>
          <rPr>
            <b/>
            <sz val="9"/>
            <color indexed="81"/>
            <rFont val="Tahoma"/>
            <family val="2"/>
          </rPr>
          <t>This account reflects the total amount of capital invested in the project by its owners and the portion of equity classified as Retained Earnings.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Sara Surprenant</author>
    <author>Stephen R. Lowe</author>
  </authors>
  <commentList>
    <comment ref="M7" authorId="0" shapeId="0" xr:uid="{00000000-0006-0000-0400-000001000000}">
      <text>
        <r>
          <rPr>
            <b/>
            <sz val="9"/>
            <color indexed="81"/>
            <rFont val="Tahoma"/>
            <family val="2"/>
          </rPr>
          <t>&lt;[[PortfolioProperties] - [Financials (Seq: 1)] - [Financial Line Items (Seq: 1)] L4 -05120 -001 - Residential Rent Catchall - Both]&gt;</t>
        </r>
      </text>
    </comment>
    <comment ref="M8" authorId="1" shapeId="0" xr:uid="{D54EDC18-170E-475B-BC05-A1ADA0B2BD8F}">
      <text>
        <r>
          <rPr>
            <b/>
            <sz val="9"/>
            <color indexed="81"/>
            <rFont val="Tahoma"/>
            <family val="2"/>
          </rPr>
          <t>This account reflects the rent at 100% occupancy, less tenant assistance payments, for all residential units (including non- revenue producing units).</t>
        </r>
        <r>
          <rPr>
            <sz val="9"/>
            <color indexed="81"/>
            <rFont val="Tahoma"/>
            <family val="2"/>
          </rPr>
          <t xml:space="preserve">
</t>
        </r>
      </text>
    </comment>
    <comment ref="M9" authorId="1" shapeId="0" xr:uid="{5BBE7EFC-DB35-4F93-B8EC-BD12493A2EAE}">
      <text>
        <r>
          <rPr>
            <b/>
            <sz val="9"/>
            <color indexed="81"/>
            <rFont val="Tahoma"/>
            <family val="2"/>
          </rPr>
          <t>This account reflects tenant assistance payments that are project- based. Tenant assistance payment programs include the Rent Supplement, Rental Assistance Payment (RAP), and Section 8 programs.</t>
        </r>
        <r>
          <rPr>
            <sz val="9"/>
            <color indexed="81"/>
            <rFont val="Tahoma"/>
            <family val="2"/>
          </rPr>
          <t xml:space="preserve">
</t>
        </r>
      </text>
    </comment>
    <comment ref="M13" authorId="1" shapeId="0" xr:uid="{E0E02A0C-A988-4334-8875-78B828C448FF}">
      <text>
        <r>
          <rPr>
            <b/>
            <sz val="9"/>
            <color indexed="81"/>
            <rFont val="Tahoma"/>
            <family val="2"/>
          </rPr>
          <t>This account reflects gross rental revenue expectancy from stores, offices, or other commercial facilities.</t>
        </r>
      </text>
    </comment>
    <comment ref="M15" authorId="1" shapeId="0" xr:uid="{67E87A3D-C133-470E-B95E-871A49F8F873}">
      <text>
        <r>
          <rPr>
            <b/>
            <sz val="9"/>
            <color indexed="81"/>
            <rFont val="Tahoma"/>
            <family val="2"/>
          </rPr>
          <t>This account reflects the gross potential rental revenue from all garage and parking spaces.</t>
        </r>
        <r>
          <rPr>
            <sz val="9"/>
            <color indexed="81"/>
            <rFont val="Tahoma"/>
            <family val="2"/>
          </rPr>
          <t xml:space="preserve">
</t>
        </r>
      </text>
    </comment>
    <comment ref="M17" authorId="1" shapeId="0" xr:uid="{E05781CC-DBEC-47B7-AEC0-0C82566C81AC}">
      <text>
        <r>
          <rPr>
            <b/>
            <sz val="9"/>
            <color indexed="81"/>
            <rFont val="Tahoma"/>
            <family val="2"/>
          </rPr>
          <t>This account reflects the amount of funds from Operating Deficit to reduce mortgage or escrow deficiencies, to cover operating deficits or to meet working capital needs.</t>
        </r>
      </text>
    </comment>
    <comment ref="M19" authorId="1" shapeId="0" xr:uid="{82B0EDAB-1DF8-42CF-A912-DB0B23A01138}">
      <text>
        <r>
          <rPr>
            <b/>
            <sz val="9"/>
            <color indexed="81"/>
            <rFont val="Tahoma"/>
            <family val="2"/>
          </rPr>
          <t>This account reflects gross rental revenue expectancy not otherwise described above.</t>
        </r>
      </text>
    </comment>
    <comment ref="M20" authorId="1" shapeId="0" xr:uid="{42070C54-C79C-4E87-8713-E49F79C5960A}">
      <text>
        <r>
          <rPr>
            <b/>
            <sz val="9"/>
            <color indexed="81"/>
            <rFont val="Tahoma"/>
            <family val="2"/>
          </rPr>
          <t xml:space="preserve">This account reflects the rental collections due in excess of the basic rental charge for Section 202/811, 221 (d) (3) BMIR, and 236 projects. Excess income retained by Section 236 projects in accordance with HUD Notice H 98-10 should be reported in account 5194, Retained Excess Income. </t>
        </r>
      </text>
    </comment>
    <comment ref="M21" authorId="1" shapeId="0" xr:uid="{6647363C-6AE0-48A4-A60D-B649F8FD48E2}">
      <text>
        <r>
          <rPr>
            <b/>
            <sz val="9"/>
            <color indexed="81"/>
            <rFont val="Tahoma"/>
            <family val="2"/>
          </rPr>
          <t>This account reflects the amount of insurance claims proceeds in connection with lost rental revenue.</t>
        </r>
      </text>
    </comment>
    <comment ref="M22" authorId="1" shapeId="0" xr:uid="{7DD2E899-25E6-463D-A204-F8F6403C00EB}">
      <text>
        <r>
          <rPr>
            <b/>
            <sz val="9"/>
            <color indexed="81"/>
            <rFont val="Tahoma"/>
            <family val="2"/>
          </rPr>
          <t>This account reflects the amount of revenue collected from special claims including vacancy, damages, and debt service.</t>
        </r>
      </text>
    </comment>
    <comment ref="M23" authorId="1" shapeId="0" xr:uid="{10F5CAC6-CDFA-4495-BD96-5F7B80E1C8EB}">
      <text>
        <r>
          <rPr>
            <b/>
            <sz val="9"/>
            <color indexed="81"/>
            <rFont val="Tahoma"/>
            <family val="2"/>
          </rPr>
          <t>This account reflects the amount of excess income owners are allowed to retain for the project operating account in Section 236 projects in accordance with HUD Notice H 98-10. Excess income retained by Section 236 projects that is not authorized in accordance with HUD Notice H 98-10 should be reported in account 5191, Excess Rent.</t>
        </r>
      </text>
    </comment>
    <comment ref="M29" authorId="1" shapeId="0" xr:uid="{DF71114B-E764-41EE-A143-BE5535C8CE66}">
      <text>
        <r>
          <rPr>
            <b/>
            <sz val="9"/>
            <color indexed="81"/>
            <rFont val="Tahoma"/>
            <family val="2"/>
          </rPr>
          <t xml:space="preserve">This account reflects the rental revenue lost through vacancy of an apartment unit. Enter as a negative amount. </t>
        </r>
      </text>
    </comment>
    <comment ref="M33" authorId="1" shapeId="0" xr:uid="{7396C679-0D28-4269-88F2-328FB5B3F9EC}">
      <text>
        <r>
          <rPr>
            <b/>
            <sz val="9"/>
            <color indexed="81"/>
            <rFont val="Tahoma"/>
            <family val="2"/>
          </rPr>
          <t xml:space="preserve">This account reflects the rental revenue lost through vacancy of a store or other commercial units. Enter as a negative amount. </t>
        </r>
        <r>
          <rPr>
            <sz val="9"/>
            <color indexed="81"/>
            <rFont val="Tahoma"/>
            <family val="2"/>
          </rPr>
          <t xml:space="preserve">
</t>
        </r>
      </text>
    </comment>
    <comment ref="M35" authorId="1" shapeId="0" xr:uid="{8C59D374-A155-4D9F-80E4-61949BCA5F1D}">
      <text>
        <r>
          <rPr>
            <b/>
            <sz val="9"/>
            <color indexed="81"/>
            <rFont val="Tahoma"/>
            <family val="2"/>
          </rPr>
          <t xml:space="preserve">This account reflects the amount provided as rental concessions (i.e., free rent) in connection with the execution of leases of revenue-producing units. Enter as a negative amount. </t>
        </r>
        <r>
          <rPr>
            <sz val="9"/>
            <color indexed="81"/>
            <rFont val="Tahoma"/>
            <family val="2"/>
          </rPr>
          <t xml:space="preserve">
</t>
        </r>
      </text>
    </comment>
    <comment ref="M37" authorId="1" shapeId="0" xr:uid="{0512FA8B-DB9C-4A27-8B68-F408306DE9B0}">
      <text>
        <r>
          <rPr>
            <b/>
            <sz val="9"/>
            <color indexed="81"/>
            <rFont val="Tahoma"/>
            <family val="2"/>
          </rPr>
          <t xml:space="preserve">This account reflects the amount provided as rental concessions in connection with garage or parking. Enter as a negative amount. </t>
        </r>
      </text>
    </comment>
    <comment ref="M39" authorId="1" shapeId="0" xr:uid="{83DA368D-69A8-4265-B342-511009D25AC9}">
      <text>
        <r>
          <rPr>
            <b/>
            <sz val="9"/>
            <color indexed="81"/>
            <rFont val="Tahoma"/>
            <family val="2"/>
          </rPr>
          <t xml:space="preserve">This account reflects the rental revenue lost through vacancy of any revenue-producing space or equipment not otherwise described above. Enter as a negative amount. </t>
        </r>
        <r>
          <rPr>
            <sz val="9"/>
            <color indexed="81"/>
            <rFont val="Tahoma"/>
            <family val="2"/>
          </rPr>
          <t xml:space="preserve">
</t>
        </r>
      </text>
    </comment>
    <comment ref="M46" authorId="1" shapeId="0" xr:uid="{1722AF6A-7980-4F8E-B421-E769956DA6C7}">
      <text>
        <r>
          <rPr>
            <b/>
            <sz val="9"/>
            <color indexed="81"/>
            <rFont val="Tahoma"/>
            <family val="2"/>
          </rPr>
          <t>All routine collection from private or self-pay patients.</t>
        </r>
      </text>
    </comment>
    <comment ref="M47" authorId="1" shapeId="0" xr:uid="{AE9FD79E-4E45-4EDD-9D37-C05679F9DE46}">
      <text>
        <r>
          <rPr>
            <b/>
            <sz val="9"/>
            <color indexed="81"/>
            <rFont val="Tahoma"/>
            <family val="2"/>
          </rPr>
          <t>All routine collection from Medicare patients. This account includes any final year end settlements.</t>
        </r>
        <r>
          <rPr>
            <sz val="9"/>
            <color indexed="81"/>
            <rFont val="Tahoma"/>
            <family val="2"/>
          </rPr>
          <t xml:space="preserve">
</t>
        </r>
      </text>
    </comment>
    <comment ref="M48" authorId="1" shapeId="0" xr:uid="{8B886522-2480-4795-949D-A506C0257877}">
      <text>
        <r>
          <rPr>
            <b/>
            <sz val="9"/>
            <color indexed="81"/>
            <rFont val="Tahoma"/>
            <family val="2"/>
          </rPr>
          <t>All routine collection from Medicaid patients. This account includes any final year end settlements.</t>
        </r>
      </text>
    </comment>
    <comment ref="M49" authorId="1" shapeId="0" xr:uid="{8C904565-C086-4D67-AF19-68408368BFA3}">
      <text>
        <r>
          <rPr>
            <b/>
            <sz val="9"/>
            <color indexed="81"/>
            <rFont val="Tahoma"/>
            <family val="2"/>
          </rPr>
          <t>All routine collection from VA patients. This account includes any final year end settlements.</t>
        </r>
        <r>
          <rPr>
            <sz val="9"/>
            <color indexed="81"/>
            <rFont val="Tahoma"/>
            <family val="2"/>
          </rPr>
          <t xml:space="preserve">
</t>
        </r>
      </text>
    </comment>
    <comment ref="M53" authorId="1" shapeId="0" xr:uid="{BA6A5301-0FCC-486A-9E73-00A7994A7F1E}">
      <text>
        <r>
          <rPr>
            <b/>
            <sz val="9"/>
            <color indexed="81"/>
            <rFont val="Tahoma"/>
            <family val="2"/>
          </rPr>
          <t>Revenue from prorated costs of raw food prepared in the regular kitchen and consumed by specific shareholders/residents as additional services.</t>
        </r>
        <r>
          <rPr>
            <sz val="9"/>
            <color indexed="81"/>
            <rFont val="Tahoma"/>
            <family val="2"/>
          </rPr>
          <t xml:space="preserve">
</t>
        </r>
      </text>
    </comment>
    <comment ref="M54" authorId="1" shapeId="0" xr:uid="{28B131B3-B161-4B3E-BE1B-3A2723952073}">
      <text>
        <r>
          <rPr>
            <b/>
            <sz val="9"/>
            <color indexed="81"/>
            <rFont val="Tahoma"/>
            <family val="2"/>
          </rPr>
          <t>Revenue from shareholders/residents for consumable housekeeping items that have been prorated as additional costs for service based on the number of shareholders/residents requiring the service.</t>
        </r>
      </text>
    </comment>
    <comment ref="M56" authorId="1" shapeId="0" xr:uid="{9DC04D52-C4D4-4A9B-B5A1-CA132424BBC4}">
      <text>
        <r>
          <rPr>
            <b/>
            <sz val="9"/>
            <color indexed="81"/>
            <rFont val="Tahoma"/>
            <family val="2"/>
          </rPr>
          <t>Revenue from shareholders/residents for linen, bedding, sheets, blankets, pillows, pillowcases, gowns, towels, washcloths, and disposables, that have been prorated as additional costs for service based on the number of shareholders/residents requiring the service.</t>
        </r>
        <r>
          <rPr>
            <sz val="9"/>
            <color indexed="81"/>
            <rFont val="Tahoma"/>
            <family val="2"/>
          </rPr>
          <t xml:space="preserve">
</t>
        </r>
      </text>
    </comment>
    <comment ref="M62" authorId="1" shapeId="0" xr:uid="{8E924A74-F28D-470F-997A-9C3AD2B70B96}">
      <text>
        <r>
          <rPr>
            <b/>
            <sz val="9"/>
            <color indexed="81"/>
            <rFont val="Tahoma"/>
            <family val="2"/>
          </rPr>
          <t>This account is used to record interest and other investment income earned in connection with project operations.</t>
        </r>
      </text>
    </comment>
    <comment ref="M64" authorId="1" shapeId="0" xr:uid="{DEBD60BC-5D1D-431D-A334-BED7919CDB41}">
      <text>
        <r>
          <rPr>
            <b/>
            <sz val="9"/>
            <color indexed="81"/>
            <rFont val="Tahoma"/>
            <family val="2"/>
          </rPr>
          <t>This account reflects interest and other investment income earned from residual receipts investments.</t>
        </r>
        <r>
          <rPr>
            <sz val="9"/>
            <color indexed="81"/>
            <rFont val="Tahoma"/>
            <family val="2"/>
          </rPr>
          <t xml:space="preserve">
</t>
        </r>
      </text>
    </comment>
    <comment ref="M66" authorId="1" shapeId="0" xr:uid="{2DE81B04-1809-44B3-865F-B50ABD73E512}">
      <text>
        <r>
          <rPr>
            <b/>
            <sz val="9"/>
            <color indexed="81"/>
            <rFont val="Tahoma"/>
            <family val="2"/>
          </rPr>
          <t>This account reflects interest and other investment income earned from replacement reserve investments.</t>
        </r>
        <r>
          <rPr>
            <sz val="9"/>
            <color indexed="81"/>
            <rFont val="Tahoma"/>
            <family val="2"/>
          </rPr>
          <t xml:space="preserve">
</t>
        </r>
      </text>
    </comment>
    <comment ref="M68" authorId="1" shapeId="0" xr:uid="{BFBF67FE-0CEF-4176-8537-E7EACFD3FEE0}">
      <text>
        <r>
          <rPr>
            <b/>
            <sz val="9"/>
            <color indexed="81"/>
            <rFont val="Tahoma"/>
            <family val="2"/>
          </rPr>
          <t>This account reflects interest and other investment income earned in connection with project operations.</t>
        </r>
      </text>
    </comment>
    <comment ref="M72" authorId="1" shapeId="0" xr:uid="{6D63F4D8-9CE5-467F-9D56-C01668C57112}">
      <text>
        <r>
          <rPr>
            <b/>
            <sz val="9"/>
            <color indexed="81"/>
            <rFont val="Tahoma"/>
            <family val="2"/>
          </rPr>
          <t>This account reflects project revenues received from laundry and vending machines owned or leased by the project.</t>
        </r>
        <r>
          <rPr>
            <sz val="9"/>
            <color indexed="81"/>
            <rFont val="Tahoma"/>
            <family val="2"/>
          </rPr>
          <t xml:space="preserve">
</t>
        </r>
      </text>
    </comment>
    <comment ref="M74" authorId="1" shapeId="0" xr:uid="{36715C72-A913-4993-82B7-A665D606E63F}">
      <text>
        <r>
          <rPr>
            <b/>
            <sz val="9"/>
            <color indexed="81"/>
            <rFont val="Tahoma"/>
            <family val="2"/>
          </rPr>
          <t xml:space="preserve">This account reflects charges assessed to tenants for rent checks returned for insufficient funds, late payment of rents, breaking the lease, and all other extraneous fees that have to do with lease/tenant. </t>
        </r>
        <r>
          <rPr>
            <sz val="9"/>
            <color indexed="81"/>
            <rFont val="Tahoma"/>
            <family val="2"/>
          </rPr>
          <t xml:space="preserve">
</t>
        </r>
      </text>
    </comment>
    <comment ref="M86" authorId="1" shapeId="0" xr:uid="{00D53727-0300-496E-B631-FEC96C61EE27}">
      <text>
        <r>
          <rPr>
            <b/>
            <sz val="9"/>
            <color indexed="81"/>
            <rFont val="Tahoma"/>
            <family val="2"/>
          </rPr>
          <t>This account reflects project revenues not otherwise described in the above revenue accounts; it may also include revenue from non-commercial rental space.</t>
        </r>
        <r>
          <rPr>
            <sz val="9"/>
            <color indexed="81"/>
            <rFont val="Tahoma"/>
            <family val="2"/>
          </rPr>
          <t xml:space="preserve">
</t>
        </r>
      </text>
    </comment>
    <comment ref="M99" authorId="1" shapeId="0" xr:uid="{51BCC040-67B7-4AE3-A519-271E38B66AA5}">
      <text>
        <r>
          <rPr>
            <b/>
            <sz val="9"/>
            <color indexed="81"/>
            <rFont val="Tahoma"/>
            <family val="2"/>
          </rPr>
          <t>This account reflects the cost of marketing the rental property, both during initial rent-up and after the project stabilizes.</t>
        </r>
      </text>
    </comment>
    <comment ref="M103" authorId="1" shapeId="0" xr:uid="{D81F5912-09CB-4C8E-85D1-4BB2D5AE65A9}">
      <text>
        <r>
          <rPr>
            <b/>
            <sz val="9"/>
            <color indexed="81"/>
            <rFont val="Tahoma"/>
            <family val="2"/>
          </rPr>
          <t>This account reflects miscellaneous expenses related to the rent-up of vacant units. Examples are commissions and similar fees charged by third parties for referring new tenants to the project and amounts paid to existing tenants to attract new tenants. Note: Allowances given to tenants in lieu of rent are concessions (refer to account 5250.01).</t>
        </r>
        <r>
          <rPr>
            <sz val="9"/>
            <color indexed="81"/>
            <rFont val="Tahoma"/>
            <family val="2"/>
          </rPr>
          <t xml:space="preserve">
</t>
        </r>
      </text>
    </comment>
    <comment ref="M105" authorId="1" shapeId="0" xr:uid="{7F381FC1-6A65-4BE6-982F-2EA576D0D0D4}">
      <text>
        <r>
          <rPr>
            <b/>
            <sz val="9"/>
            <color indexed="81"/>
            <rFont val="Tahoma"/>
            <family val="2"/>
          </rPr>
          <t>This account reflects salaries for office employees (other than the resident manager) responsible for the front-line operation of the project regardless of whether the employee works on site or in the agent's office. Typical front-line responsibilities include taking applications; screening, certifying, and recertifying tenants; maintaining the project; and accounting for project income and expenses. The account should not include salaries paid to occupancy, maintenance and regional supervisors who carry out the agent's duties for supervising project operations and personnel (these salaries are to be paid from the approved management fee). This account also does not include the project's share of payroll taxes (account 6711.01) or other employee benefits (account 6723.01) incurred by the project.</t>
        </r>
      </text>
    </comment>
    <comment ref="M107" authorId="1" shapeId="0" xr:uid="{144A2DE9-78AC-4AFD-952D-00C66C8E845A}">
      <text>
        <r>
          <rPr>
            <b/>
            <sz val="9"/>
            <color indexed="81"/>
            <rFont val="Tahoma"/>
            <family val="2"/>
          </rPr>
          <t>This account reflects office and related expense items; examples include office supplies, postage, stationery, copying, internet charges, telephone and answering services.</t>
        </r>
        <r>
          <rPr>
            <sz val="9"/>
            <color indexed="81"/>
            <rFont val="Tahoma"/>
            <family val="2"/>
          </rPr>
          <t xml:space="preserve">
</t>
        </r>
      </text>
    </comment>
    <comment ref="M109" authorId="1" shapeId="0" xr:uid="{3E3D68CA-F9E0-4FB8-8195-6441C90ED272}">
      <text>
        <r>
          <rPr>
            <b/>
            <sz val="9"/>
            <color indexed="81"/>
            <rFont val="Tahoma"/>
            <family val="2"/>
          </rPr>
          <t>This account reflects the rental value of an apartment, otherwise considered potentially rent producing, but used as the project office or as a model apartment.</t>
        </r>
        <r>
          <rPr>
            <sz val="9"/>
            <color indexed="81"/>
            <rFont val="Tahoma"/>
            <family val="2"/>
          </rPr>
          <t xml:space="preserve">
</t>
        </r>
      </text>
    </comment>
    <comment ref="M111" authorId="1" shapeId="0" xr:uid="{42D4379D-EE51-47AE-9043-CB233B186FF3}">
      <text>
        <r>
          <rPr>
            <b/>
            <sz val="9"/>
            <color indexed="81"/>
            <rFont val="Tahoma"/>
            <family val="2"/>
          </rPr>
          <t>This account reflects the cost of all management agent service related to the residential units or commercial units. The amount reported in this account is sometimes a pure percentage of allowable revenue collected.</t>
        </r>
        <r>
          <rPr>
            <sz val="9"/>
            <color indexed="81"/>
            <rFont val="Tahoma"/>
            <family val="2"/>
          </rPr>
          <t xml:space="preserve">
</t>
        </r>
      </text>
    </comment>
    <comment ref="M114" authorId="1" shapeId="0" xr:uid="{F8EBD5C9-82CD-4D92-8791-9BBFECCA7EE3}">
      <text>
        <r>
          <rPr>
            <b/>
            <sz val="9"/>
            <color indexed="81"/>
            <rFont val="Tahoma"/>
            <family val="2"/>
          </rPr>
          <t>This account reflects salaries paid to a resident manager or superintendent. It does not include the project's share of payroll taxes or other employee benefits or compensation given a resident manager or superintendent in lieu of salary payments.</t>
        </r>
        <r>
          <rPr>
            <sz val="9"/>
            <color indexed="81"/>
            <rFont val="Tahoma"/>
            <family val="2"/>
          </rPr>
          <t xml:space="preserve">
</t>
        </r>
      </text>
    </comment>
    <comment ref="M115" authorId="1" shapeId="0" xr:uid="{3D7731C3-3547-4806-B319-792B3CDD4A57}">
      <text>
        <r>
          <rPr>
            <b/>
            <sz val="9"/>
            <color indexed="81"/>
            <rFont val="Tahoma"/>
            <family val="2"/>
          </rPr>
          <t xml:space="preserve">This account reflects the contract rent of any rent-free unit provided to administrative personnel (including a resident manager or superintendent) which would otherwise be considered revenue producing. Partial rent reductions given should be reflected in this account as well. </t>
        </r>
        <r>
          <rPr>
            <sz val="9"/>
            <color indexed="81"/>
            <rFont val="Tahoma"/>
            <family val="2"/>
          </rPr>
          <t xml:space="preserve">
</t>
        </r>
      </text>
    </comment>
    <comment ref="M117" authorId="1" shapeId="0" xr:uid="{14F45328-63E1-4D5D-8D62-5A7F73CF1F6A}">
      <text>
        <r>
          <rPr>
            <b/>
            <sz val="9"/>
            <color indexed="81"/>
            <rFont val="Tahoma"/>
            <family val="2"/>
          </rPr>
          <t>This account reflects legal fees or services incurred for the project. For example, fees incurred for eviction procedures should be reflected in this account. Do not include legal fees or services related to the mortgagor entity.</t>
        </r>
        <r>
          <rPr>
            <sz val="9"/>
            <color indexed="81"/>
            <rFont val="Tahoma"/>
            <family val="2"/>
          </rPr>
          <t xml:space="preserve">
</t>
        </r>
      </text>
    </comment>
    <comment ref="M119" authorId="1" shapeId="0" xr:uid="{E09DB66E-A974-4262-89E3-12033685183C}">
      <text>
        <r>
          <rPr>
            <b/>
            <sz val="9"/>
            <color indexed="81"/>
            <rFont val="Tahoma"/>
            <family val="2"/>
          </rPr>
          <t xml:space="preserve">This account reflects the auditing expense incurred by the project that is directly related to WHEDA's requirement for audited financial statements. This account also includes the auditor's charge for preparing this form. Amounts incurred for the cost of routine maintenance or review of the project's books and records should be included in account 6351.01. </t>
        </r>
        <r>
          <rPr>
            <sz val="9"/>
            <color indexed="81"/>
            <rFont val="Tahoma"/>
            <family val="2"/>
          </rPr>
          <t xml:space="preserve">
</t>
        </r>
      </text>
    </comment>
    <comment ref="M121" authorId="1" shapeId="0" xr:uid="{BDAA77BD-270B-4AE5-A3A4-3D2C0749E172}">
      <text>
        <r>
          <rPr>
            <b/>
            <sz val="9"/>
            <color indexed="81"/>
            <rFont val="Tahoma"/>
            <family val="2"/>
          </rPr>
          <t>This account reflects the cost of bookkeeping fees or accounting or computing services not included in the management fee but paid to either the management agent or another party.</t>
        </r>
        <r>
          <rPr>
            <sz val="9"/>
            <color indexed="81"/>
            <rFont val="Tahoma"/>
            <family val="2"/>
          </rPr>
          <t xml:space="preserve">
</t>
        </r>
      </text>
    </comment>
    <comment ref="M125" authorId="1" shapeId="0" xr:uid="{94E96C54-4CD9-41EB-9ADF-23A652E8B31F}">
      <text>
        <r>
          <rPr>
            <b/>
            <sz val="9"/>
            <color indexed="81"/>
            <rFont val="Tahoma"/>
            <family val="2"/>
          </rPr>
          <t>This account reflects the amount of tenant bad debts for the period under audit.</t>
        </r>
        <r>
          <rPr>
            <sz val="9"/>
            <color indexed="81"/>
            <rFont val="Tahoma"/>
            <family val="2"/>
          </rPr>
          <t xml:space="preserve">
</t>
        </r>
      </text>
    </comment>
    <comment ref="M127" authorId="1" shapeId="0" xr:uid="{68761E67-9F2C-4C49-BDEA-BC22BCA14E85}">
      <text>
        <r>
          <rPr>
            <b/>
            <sz val="9"/>
            <color indexed="81"/>
            <rFont val="Tahoma"/>
            <family val="2"/>
          </rPr>
          <t>This account reflects administrative expenses not otherwise classified in the 6200/6300 series.</t>
        </r>
        <r>
          <rPr>
            <sz val="9"/>
            <color indexed="81"/>
            <rFont val="Tahoma"/>
            <family val="2"/>
          </rPr>
          <t xml:space="preserve">
</t>
        </r>
      </text>
    </comment>
    <comment ref="M131" authorId="1" shapeId="0" xr:uid="{B193A4C0-FF78-4DAB-9BD7-BDDB167C55B1}">
      <text>
        <r>
          <rPr>
            <b/>
            <sz val="9"/>
            <color indexed="81"/>
            <rFont val="Tahoma"/>
            <family val="2"/>
          </rPr>
          <t>This account reflects the cost of fuel oil/coal charges billed to the project.</t>
        </r>
        <r>
          <rPr>
            <sz val="9"/>
            <color indexed="81"/>
            <rFont val="Tahoma"/>
            <family val="2"/>
          </rPr>
          <t xml:space="preserve">
</t>
        </r>
      </text>
    </comment>
    <comment ref="M134" authorId="1" shapeId="0" xr:uid="{E7A01E8E-2EA8-4957-8022-3BE1C5D4C569}">
      <text>
        <r>
          <rPr>
            <b/>
            <sz val="9"/>
            <color indexed="81"/>
            <rFont val="Tahoma"/>
            <family val="2"/>
          </rPr>
          <t>This account reflects the cost of electricity charges billed to the project.</t>
        </r>
      </text>
    </comment>
    <comment ref="M135" authorId="1" shapeId="0" xr:uid="{DAA1E4E9-AA66-466E-B92B-937C673EBC47}">
      <text>
        <r>
          <rPr>
            <b/>
            <sz val="9"/>
            <color indexed="81"/>
            <rFont val="Tahoma"/>
            <family val="2"/>
          </rPr>
          <t>This account reflects the cost of gas charges billed to the project.</t>
        </r>
        <r>
          <rPr>
            <sz val="9"/>
            <color indexed="81"/>
            <rFont val="Tahoma"/>
            <family val="2"/>
          </rPr>
          <t xml:space="preserve">
</t>
        </r>
      </text>
    </comment>
    <comment ref="M137" authorId="1" shapeId="0" xr:uid="{21CD2208-CD2C-4FED-83FE-46D36314F38C}">
      <text>
        <r>
          <rPr>
            <b/>
            <sz val="9"/>
            <color indexed="81"/>
            <rFont val="Tahoma"/>
            <family val="2"/>
          </rPr>
          <t>This account reflects the cost of water charges billed to the project.</t>
        </r>
      </text>
    </comment>
    <comment ref="M138" authorId="1" shapeId="0" xr:uid="{7D73E577-4A16-43A5-A014-6459E19B563A}">
      <text>
        <r>
          <rPr>
            <b/>
            <sz val="9"/>
            <color indexed="81"/>
            <rFont val="Tahoma"/>
            <family val="2"/>
          </rPr>
          <t>This account reflects the cost of sewer charges billed to the project.</t>
        </r>
        <r>
          <rPr>
            <sz val="9"/>
            <color indexed="81"/>
            <rFont val="Tahoma"/>
            <family val="2"/>
          </rPr>
          <t xml:space="preserve">
</t>
        </r>
      </text>
    </comment>
    <comment ref="M147" authorId="1" shapeId="0" xr:uid="{22FD1402-CA72-4321-9F37-9B3501E037A3}">
      <text>
        <r>
          <rPr>
            <b/>
            <sz val="9"/>
            <color indexed="81"/>
            <rFont val="Tahoma"/>
            <family val="2"/>
          </rPr>
          <t>This account reflects the salaries of project employees who perform services including but not limited to janitorial/cleaning, exterminating, grounds, repairs, and decorating. This account does not include the project's share of payroll taxes (FICA and Unemployment) or other employee benefits paid by the project.</t>
        </r>
        <r>
          <rPr>
            <sz val="9"/>
            <color indexed="81"/>
            <rFont val="Tahoma"/>
            <family val="2"/>
          </rPr>
          <t xml:space="preserve">
</t>
        </r>
      </text>
    </comment>
    <comment ref="M152" authorId="1" shapeId="0" xr:uid="{7DF70EF0-8A77-4F39-BFAE-A5885EC7329A}">
      <text>
        <r>
          <rPr>
            <b/>
            <sz val="9"/>
            <color indexed="81"/>
            <rFont val="Tahoma"/>
            <family val="2"/>
          </rPr>
          <t>This account reflects the contract rent of any rent-free unit provided to operating and maintenance personnel which would otherwise be considered revenue producing. Partial rent reductions given should be reflected in this account as well.</t>
        </r>
        <r>
          <rPr>
            <sz val="9"/>
            <color indexed="81"/>
            <rFont val="Tahoma"/>
            <family val="2"/>
          </rPr>
          <t xml:space="preserve">
</t>
        </r>
      </text>
    </comment>
    <comment ref="M154" authorId="1" shapeId="0" xr:uid="{78A22B79-E7BE-480C-A954-69BD2218C7ED}">
      <text>
        <r>
          <rPr>
            <b/>
            <sz val="9"/>
            <color indexed="81"/>
            <rFont val="Tahoma"/>
            <family val="2"/>
          </rPr>
          <t>This account reflects all costs of supplies charged to the project for janitorial/cleaning, exterminating, grounds, repairs, and decorating.</t>
        </r>
        <r>
          <rPr>
            <sz val="9"/>
            <color indexed="81"/>
            <rFont val="Tahoma"/>
            <family val="2"/>
          </rPr>
          <t xml:space="preserve">
</t>
        </r>
      </text>
    </comment>
    <comment ref="M161" authorId="1" shapeId="0" xr:uid="{12373E8A-06EA-4D1F-829E-49948A866689}">
      <text>
        <r>
          <rPr>
            <b/>
            <sz val="9"/>
            <color indexed="81"/>
            <rFont val="Tahoma"/>
            <family val="2"/>
          </rPr>
          <t>This account reflects the cost of contracts the owner or agent executes with third parties on behalf of the project for janitorial/cleaning, exterminating, grounds, repairs, elevator maintenance, swimming pool maintenance, and decorating.</t>
        </r>
        <r>
          <rPr>
            <sz val="9"/>
            <color indexed="81"/>
            <rFont val="Tahoma"/>
            <family val="2"/>
          </rPr>
          <t xml:space="preserve">
</t>
        </r>
      </text>
    </comment>
    <comment ref="M170" authorId="1" shapeId="0" xr:uid="{2C2F25F1-5227-4105-9E31-BC7EA0A573FE}">
      <text>
        <r>
          <rPr>
            <b/>
            <sz val="9"/>
            <color indexed="81"/>
            <rFont val="Tahoma"/>
            <family val="2"/>
          </rPr>
          <t>This account reflects the cost of removing garbage and rubbish from the project. The account does not include salaries paid to janitors who collect the trash.</t>
        </r>
      </text>
    </comment>
    <comment ref="M173" authorId="1" shapeId="0" xr:uid="{6C0ABF16-6581-420E-9750-49F9B9D9DC2F}">
      <text>
        <r>
          <rPr>
            <b/>
            <sz val="9"/>
            <color indexed="81"/>
            <rFont val="Tahoma"/>
            <family val="2"/>
          </rPr>
          <t>This account reflects the project's payroll cost attributable to the protection of the project or the cost of a protection contract that the owner or agent executes on behalf of the project.</t>
        </r>
        <r>
          <rPr>
            <sz val="9"/>
            <color indexed="81"/>
            <rFont val="Tahoma"/>
            <family val="2"/>
          </rPr>
          <t xml:space="preserve">
</t>
        </r>
      </text>
    </comment>
    <comment ref="M174" authorId="1" shapeId="0" xr:uid="{5956846B-CF18-4D4E-B56B-6064851D0D36}">
      <text>
        <r>
          <rPr>
            <b/>
            <sz val="9"/>
            <color indexed="81"/>
            <rFont val="Tahoma"/>
            <family val="2"/>
          </rPr>
          <t>This account reflects the contract rent of any rent-free unit provided to security personnel or a unit used for the purpose of security of the project (for example, police substations). Partial rent reductions given should be reflected in this account as well.</t>
        </r>
        <r>
          <rPr>
            <sz val="9"/>
            <color indexed="81"/>
            <rFont val="Tahoma"/>
            <family val="2"/>
          </rPr>
          <t xml:space="preserve">
</t>
        </r>
      </text>
    </comment>
    <comment ref="M177" authorId="1" shapeId="0" xr:uid="{9A0F69E3-3C91-4CCD-8084-D0A0862C814F}">
      <text>
        <r>
          <rPr>
            <b/>
            <sz val="9"/>
            <color indexed="81"/>
            <rFont val="Tahoma"/>
            <family val="2"/>
          </rPr>
          <t>This account reflects the cost of repairing and maintaining heating or air conditioning equipment owned by the project.</t>
        </r>
      </text>
    </comment>
    <comment ref="M178" authorId="1" shapeId="0" xr:uid="{2B675A1B-46E3-43DC-99D8-BA18B827882C}">
      <text>
        <r>
          <rPr>
            <b/>
            <sz val="9"/>
            <color indexed="81"/>
            <rFont val="Tahoma"/>
            <family val="2"/>
          </rPr>
          <t>This account reflects the cost of removing snow from project sidewalks and parking areas.</t>
        </r>
        <r>
          <rPr>
            <sz val="9"/>
            <color indexed="81"/>
            <rFont val="Tahoma"/>
            <family val="2"/>
          </rPr>
          <t xml:space="preserve">
</t>
        </r>
      </text>
    </comment>
    <comment ref="M180" authorId="1" shapeId="0" xr:uid="{1AED655C-A88C-4B30-A9B7-37B7F4468EFF}">
      <text>
        <r>
          <rPr>
            <b/>
            <sz val="9"/>
            <color indexed="81"/>
            <rFont val="Tahoma"/>
            <family val="2"/>
          </rPr>
          <t>This account reflects the cost of operating and repairing project motor vehicles and maintenance equipment. Motor vehicle insurance is not included in this account but is charged to account 6720.01, Property and Liability Insurance.</t>
        </r>
      </text>
    </comment>
    <comment ref="M182" authorId="1" shapeId="0" xr:uid="{265AD140-EE30-4DE3-86C9-3794BB99891E}">
      <text>
        <r>
          <rPr>
            <b/>
            <sz val="9"/>
            <color indexed="81"/>
            <rFont val="Tahoma"/>
            <family val="2"/>
          </rPr>
          <t>RR releases to reimburse expensed items. Enter as a negative amount. This is a memo only account.</t>
        </r>
      </text>
    </comment>
    <comment ref="M184" authorId="1" shapeId="0" xr:uid="{DB6330A5-6D51-4D73-9C53-50E664999255}">
      <text>
        <r>
          <rPr>
            <b/>
            <sz val="9"/>
            <color indexed="81"/>
            <rFont val="Tahoma"/>
            <family val="2"/>
          </rPr>
          <t>This account reflects the cost of maintenance and repairs not otherwise classified in the 6500 account series.</t>
        </r>
        <r>
          <rPr>
            <sz val="9"/>
            <color indexed="81"/>
            <rFont val="Tahoma"/>
            <family val="2"/>
          </rPr>
          <t xml:space="preserve">
</t>
        </r>
      </text>
    </comment>
    <comment ref="M193" authorId="1" shapeId="0" xr:uid="{27A49E58-7757-4FA3-AF2B-128F0C751423}">
      <text>
        <r>
          <rPr>
            <b/>
            <sz val="9"/>
            <color indexed="81"/>
            <rFont val="Tahoma"/>
            <family val="2"/>
          </rPr>
          <t>This account reflects payments made for real estate taxes of the project. This may represent a payment in lieu of taxes (only in certain jurisdictions), which is generally charged as a percentage of income.</t>
        </r>
        <r>
          <rPr>
            <sz val="9"/>
            <color indexed="81"/>
            <rFont val="Tahoma"/>
            <family val="2"/>
          </rPr>
          <t xml:space="preserve">
</t>
        </r>
      </text>
    </comment>
    <comment ref="M197" authorId="1" shapeId="0" xr:uid="{BF3BADEF-91E4-4EA3-8B4E-09F607AD5389}">
      <text>
        <r>
          <rPr>
            <b/>
            <sz val="9"/>
            <color indexed="81"/>
            <rFont val="Tahoma"/>
            <family val="2"/>
          </rPr>
          <t>This account reflects the project's share of FICA and State and Federal Unemployment taxes.</t>
        </r>
      </text>
    </comment>
    <comment ref="M199" authorId="1" shapeId="0" xr:uid="{0FB2DD7F-B72C-4A95-A30C-543288B87E57}">
      <text>
        <r>
          <rPr>
            <b/>
            <sz val="9"/>
            <color indexed="81"/>
            <rFont val="Tahoma"/>
            <family val="2"/>
          </rPr>
          <t>This account reflects the cost of project property and liability insurance.</t>
        </r>
        <r>
          <rPr>
            <sz val="9"/>
            <color indexed="81"/>
            <rFont val="Tahoma"/>
            <family val="2"/>
          </rPr>
          <t xml:space="preserve">
</t>
        </r>
      </text>
    </comment>
    <comment ref="M207" authorId="1" shapeId="0" xr:uid="{D9C4788B-5168-4B31-88A4-DBA44A640669}">
      <text>
        <r>
          <rPr>
            <b/>
            <sz val="9"/>
            <color indexed="81"/>
            <rFont val="Tahoma"/>
            <family val="2"/>
          </rPr>
          <t>This account reflects the cost of any health insurance and other employee benefits charged to the project.</t>
        </r>
        <r>
          <rPr>
            <sz val="9"/>
            <color indexed="81"/>
            <rFont val="Tahoma"/>
            <family val="2"/>
          </rPr>
          <t xml:space="preserve">
</t>
        </r>
      </text>
    </comment>
    <comment ref="M208" authorId="1" shapeId="0" xr:uid="{E03FBE0C-0F1F-4701-8CFA-05D34EF60E77}">
      <text>
        <r>
          <rPr>
            <b/>
            <sz val="9"/>
            <color indexed="81"/>
            <rFont val="Tahoma"/>
            <family val="2"/>
          </rPr>
          <t>This account reflects the cost of bonding project employees who handle funds.</t>
        </r>
        <r>
          <rPr>
            <sz val="9"/>
            <color indexed="81"/>
            <rFont val="Tahoma"/>
            <family val="2"/>
          </rPr>
          <t xml:space="preserve">
</t>
        </r>
      </text>
    </comment>
    <comment ref="M209" authorId="1" shapeId="0" xr:uid="{99CCAFFD-58AE-42F6-8A28-06323CAB1CAA}">
      <text>
        <r>
          <rPr>
            <b/>
            <sz val="9"/>
            <color indexed="81"/>
            <rFont val="Tahoma"/>
            <family val="2"/>
          </rPr>
          <t>This account reflects the cost of worker compensation insurance for project employees.</t>
        </r>
        <r>
          <rPr>
            <sz val="9"/>
            <color indexed="81"/>
            <rFont val="Tahoma"/>
            <family val="2"/>
          </rPr>
          <t xml:space="preserve">
</t>
        </r>
      </text>
    </comment>
    <comment ref="M211" authorId="1" shapeId="0" xr:uid="{2EC257CC-8CB2-4829-AC0B-B715F4F6E4DC}">
      <text>
        <r>
          <rPr>
            <b/>
            <sz val="9"/>
            <color indexed="81"/>
            <rFont val="Tahoma"/>
            <family val="2"/>
          </rPr>
          <t>This account reflects any taxes, licenses, permit fees, or cost of insurance assessed to the project and not otherwise categorized in the 6700 series.</t>
        </r>
      </text>
    </comment>
    <comment ref="M217" authorId="1" shapeId="0" xr:uid="{4EF55FEA-A4D5-42FC-8D5B-C463DF545BF7}">
      <text>
        <r>
          <rPr>
            <b/>
            <sz val="9"/>
            <color indexed="81"/>
            <rFont val="Tahoma"/>
            <family val="2"/>
          </rPr>
          <t>Gross salary of kitchen personnel including dietary supervisor, cooks, helpers, and dishwashers.</t>
        </r>
      </text>
    </comment>
    <comment ref="M218" authorId="1" shapeId="0" xr:uid="{DB672583-29F9-4C89-8B63-31234C1B7444}">
      <text>
        <r>
          <rPr>
            <b/>
            <sz val="9"/>
            <color indexed="81"/>
            <rFont val="Tahoma"/>
            <family val="2"/>
          </rPr>
          <t>Cost of raw food purchased, prepared in the regular kitchen and consumed by patients/residents.</t>
        </r>
      </text>
    </comment>
    <comment ref="M219" authorId="1" shapeId="0" xr:uid="{4DF00AB8-74DF-47DB-A0AD-27092E8D4B4E}">
      <text>
        <r>
          <rPr>
            <b/>
            <sz val="9"/>
            <color indexed="81"/>
            <rFont val="Tahoma"/>
            <family val="2"/>
          </rPr>
          <t>Outside contract services related to dietary services operations.</t>
        </r>
      </text>
    </comment>
    <comment ref="M221" authorId="1" shapeId="0" xr:uid="{7BC38757-43AC-4916-A078-73FF98911858}">
      <text>
        <r>
          <rPr>
            <b/>
            <sz val="9"/>
            <color indexed="81"/>
            <rFont val="Tahoma"/>
            <family val="2"/>
          </rPr>
          <t>Gross salaries of registered nurses directly related to the care of specific patients/residents.</t>
        </r>
        <r>
          <rPr>
            <sz val="9"/>
            <color indexed="81"/>
            <rFont val="Tahoma"/>
            <family val="2"/>
          </rPr>
          <t xml:space="preserve">
</t>
        </r>
      </text>
    </comment>
    <comment ref="M223" authorId="1" shapeId="0" xr:uid="{0D757E6B-1153-493B-A2FE-65B938F98BBD}">
      <text>
        <r>
          <rPr>
            <b/>
            <sz val="9"/>
            <color indexed="81"/>
            <rFont val="Tahoma"/>
            <family val="2"/>
          </rPr>
          <t>Gross salaries of all housekeeping personnel.</t>
        </r>
      </text>
    </comment>
    <comment ref="M224" authorId="1" shapeId="0" xr:uid="{3771F446-82E6-4FDE-ABE5-1F1CF9370F34}">
      <text>
        <r>
          <rPr>
            <b/>
            <sz val="9"/>
            <color indexed="81"/>
            <rFont val="Tahoma"/>
            <family val="2"/>
          </rPr>
          <t>Cost of consumable housekeeping items including but not limited to waxes, cleaners, soap, brooms and lavatory supplies.</t>
        </r>
      </text>
    </comment>
    <comment ref="M225" authorId="1" shapeId="0" xr:uid="{A696B5A5-D3D8-46FA-BCD0-3DBB61F8127B}">
      <text>
        <r>
          <rPr>
            <b/>
            <sz val="9"/>
            <color indexed="81"/>
            <rFont val="Tahoma"/>
            <family val="2"/>
          </rPr>
          <t>Cost of housekeeping items not otherwise included in the Housekeeping series, including items for cooperative facilities.</t>
        </r>
      </text>
    </comment>
    <comment ref="M228" authorId="1" shapeId="0" xr:uid="{F5D7E3FF-90F4-4099-AB12-FDFA4656E44F}">
      <text>
        <r>
          <rPr>
            <b/>
            <sz val="9"/>
            <color indexed="81"/>
            <rFont val="Tahoma"/>
            <family val="2"/>
          </rPr>
          <t>Cost of supplies and other restorative services.</t>
        </r>
      </text>
    </comment>
    <comment ref="M229" authorId="1" shapeId="0" xr:uid="{4054BFEA-9356-40D6-93CB-61CEC85E7419}">
      <text>
        <r>
          <rPr>
            <b/>
            <sz val="9"/>
            <color indexed="81"/>
            <rFont val="Tahoma"/>
            <family val="2"/>
          </rPr>
          <t>Outside contract services related to medical services operations.</t>
        </r>
      </text>
    </comment>
    <comment ref="M231" authorId="1" shapeId="0" xr:uid="{B163AE00-3FB1-44DF-AB28-3D7306481490}">
      <text>
        <r>
          <rPr>
            <b/>
            <sz val="9"/>
            <color indexed="81"/>
            <rFont val="Tahoma"/>
            <family val="2"/>
          </rPr>
          <t>Cost of linen, bedding, sheets, blankets, pillows, pillowcases, gowns, towels, washcloths, and disposables.</t>
        </r>
      </text>
    </comment>
    <comment ref="M233" authorId="1" shapeId="0" xr:uid="{0503F1E9-9E03-4F94-BBB8-A0B19F6C4597}">
      <text>
        <r>
          <rPr>
            <b/>
            <sz val="9"/>
            <color indexed="81"/>
            <rFont val="Tahoma"/>
            <family val="2"/>
          </rPr>
          <t>Cost related to medical records.</t>
        </r>
        <r>
          <rPr>
            <sz val="9"/>
            <color indexed="81"/>
            <rFont val="Tahoma"/>
            <family val="2"/>
          </rPr>
          <t xml:space="preserve">
</t>
        </r>
      </text>
    </comment>
    <comment ref="M235" authorId="1" shapeId="0" xr:uid="{897CA58A-042A-426E-95C9-5CB195C93099}">
      <text>
        <r>
          <rPr>
            <b/>
            <sz val="9"/>
            <color indexed="81"/>
            <rFont val="Tahoma"/>
            <family val="2"/>
          </rPr>
          <t>Gross salaries of personnel providing recreational programs to patients/residents such as arts and crafts, and other social activities.</t>
        </r>
        <r>
          <rPr>
            <sz val="9"/>
            <color indexed="81"/>
            <rFont val="Tahoma"/>
            <family val="2"/>
          </rPr>
          <t xml:space="preserve">
</t>
        </r>
      </text>
    </comment>
    <comment ref="M236" authorId="1" shapeId="0" xr:uid="{2A11F169-EACC-4962-802B-D58B767838AA}">
      <text>
        <r>
          <rPr>
            <b/>
            <sz val="9"/>
            <color indexed="81"/>
            <rFont val="Tahoma"/>
            <family val="2"/>
          </rPr>
          <t>Cost of expensed items used in the activities program (e.g., games, puzzles, art supplies).</t>
        </r>
        <r>
          <rPr>
            <sz val="9"/>
            <color indexed="81"/>
            <rFont val="Tahoma"/>
            <family val="2"/>
          </rPr>
          <t xml:space="preserve">
</t>
        </r>
      </text>
    </comment>
    <comment ref="M238" authorId="1" shapeId="0" xr:uid="{35D68486-FFC4-4D2B-92AA-779B1F553CE2}">
      <text>
        <r>
          <rPr>
            <b/>
            <sz val="9"/>
            <color indexed="81"/>
            <rFont val="Tahoma"/>
            <family val="2"/>
          </rPr>
          <t>Service expenses that are not otherwise reported above.</t>
        </r>
      </text>
    </comment>
    <comment ref="M244" authorId="1" shapeId="0" xr:uid="{5D15D7D8-F2A2-4E01-B9AA-6A07CA8C31A9}">
      <text>
        <r>
          <rPr>
            <b/>
            <sz val="9"/>
            <color indexed="81"/>
            <rFont val="Tahoma"/>
            <family val="2"/>
          </rPr>
          <t>This account reflects the annual amount deposited into a WHEDA-held replacement reserves account. This is a memo only account.</t>
        </r>
      </text>
    </comment>
    <comment ref="M249" authorId="1" shapeId="0" xr:uid="{D251ACA6-EB17-4D47-AA37-BA17FE176B3C}">
      <text>
        <r>
          <rPr>
            <b/>
            <sz val="9"/>
            <color indexed="81"/>
            <rFont val="Tahoma"/>
            <family val="2"/>
          </rPr>
          <t xml:space="preserve">This account reflects interest incurred on WHEDA's first mortgage plus the amortization of debt issuance costs used to construct, permanently finance, or refinance the project. </t>
        </r>
      </text>
    </comment>
    <comment ref="M256" authorId="1" shapeId="0" xr:uid="{C67A7E3B-1043-47EF-AA32-857E9D816ACE}">
      <text>
        <r>
          <rPr>
            <b/>
            <sz val="9"/>
            <color indexed="81"/>
            <rFont val="Tahoma"/>
            <family val="2"/>
          </rPr>
          <t xml:space="preserve">This account reflects interest incurred on WHEDA's junior mortgages plus the amortization of debt issuance costs. </t>
        </r>
        <r>
          <rPr>
            <sz val="9"/>
            <color indexed="81"/>
            <rFont val="Tahoma"/>
            <family val="2"/>
          </rPr>
          <t xml:space="preserve">
</t>
        </r>
      </text>
    </comment>
    <comment ref="M263" authorId="1" shapeId="0" xr:uid="{9563DA89-CD5E-472A-8DA4-2E4968B73D9E}">
      <text>
        <r>
          <rPr>
            <b/>
            <sz val="9"/>
            <color indexed="81"/>
            <rFont val="Tahoma"/>
            <family val="2"/>
          </rPr>
          <t>This account reflects interest incurred on any other mortgages.</t>
        </r>
        <r>
          <rPr>
            <sz val="9"/>
            <color indexed="81"/>
            <rFont val="Tahoma"/>
            <family val="2"/>
          </rPr>
          <t xml:space="preserve">
</t>
        </r>
      </text>
    </comment>
    <comment ref="M277" authorId="1" shapeId="0" xr:uid="{58DCBED8-7E0A-49BB-8F73-82AE8C472D80}">
      <text>
        <r>
          <rPr>
            <b/>
            <sz val="9"/>
            <color indexed="81"/>
            <rFont val="Tahoma"/>
            <family val="2"/>
          </rPr>
          <t>This account reflects payments to the mortgagee for insurance on the mortgage.</t>
        </r>
        <r>
          <rPr>
            <sz val="9"/>
            <color indexed="81"/>
            <rFont val="Tahoma"/>
            <family val="2"/>
          </rPr>
          <t xml:space="preserve">
</t>
        </r>
      </text>
    </comment>
    <comment ref="M281" authorId="1" shapeId="0" xr:uid="{1428E1D4-E418-414E-BC2F-FD7C34366134}">
      <text>
        <r>
          <rPr>
            <b/>
            <sz val="9"/>
            <color indexed="81"/>
            <rFont val="Tahoma"/>
            <family val="2"/>
          </rPr>
          <t>This account reflects financial expenses not otherwise classified in the 6800 series. This account also includes fees paid to a bond trustee.</t>
        </r>
      </text>
    </comment>
    <comment ref="M289" authorId="1" shapeId="0" xr:uid="{B7FBB0CC-F454-4CA7-9522-DD465226D2A7}">
      <text>
        <r>
          <rPr>
            <b/>
            <sz val="9"/>
            <color indexed="81"/>
            <rFont val="Tahoma"/>
            <family val="2"/>
          </rPr>
          <t>The method of depreciation must conform to GAAP. This account represents depreciation charged during the accounting period.</t>
        </r>
        <r>
          <rPr>
            <sz val="9"/>
            <color indexed="81"/>
            <rFont val="Tahoma"/>
            <family val="2"/>
          </rPr>
          <t xml:space="preserve">
</t>
        </r>
      </text>
    </comment>
    <comment ref="M291" authorId="1" shapeId="0" xr:uid="{3420F917-46C1-41BC-A56C-2ED2CE254DAA}">
      <text>
        <r>
          <rPr>
            <b/>
            <sz val="9"/>
            <color indexed="81"/>
            <rFont val="Tahoma"/>
            <family val="2"/>
          </rPr>
          <t>This account reflects amortization expense related to tax credit monitoring fees, organizational costs, organization expenses, and like expenses.</t>
        </r>
        <r>
          <rPr>
            <sz val="9"/>
            <color indexed="81"/>
            <rFont val="Tahoma"/>
            <family val="2"/>
          </rPr>
          <t xml:space="preserve">
</t>
        </r>
      </text>
    </comment>
    <comment ref="M298" authorId="1" shapeId="0" xr:uid="{83604A96-16E6-4300-BBC4-31A6E4ED049A}">
      <text>
        <r>
          <rPr>
            <b/>
            <sz val="9"/>
            <color indexed="81"/>
            <rFont val="Tahoma"/>
            <family val="2"/>
          </rPr>
          <t>This account reflects salaries paid to owners, officers, and/or partners. It should also include the value of any services given to an owner, officer, and/or partner in lieu of a salary.</t>
        </r>
      </text>
    </comment>
    <comment ref="M300" authorId="1" shapeId="0" xr:uid="{724BA523-3C0D-453F-93CF-8F9E38B5D7C2}">
      <text>
        <r>
          <rPr>
            <b/>
            <sz val="9"/>
            <color indexed="81"/>
            <rFont val="Tahoma"/>
            <family val="2"/>
          </rPr>
          <t>This account reflects legal expenses related solely to the corporation or mortgagor entity.</t>
        </r>
        <r>
          <rPr>
            <sz val="9"/>
            <color indexed="81"/>
            <rFont val="Tahoma"/>
            <family val="2"/>
          </rPr>
          <t xml:space="preserve">
</t>
        </r>
      </text>
    </comment>
    <comment ref="M302" authorId="1" shapeId="0" xr:uid="{339ECF5E-67EB-45E9-A5BB-AE128FAB55D0}">
      <text>
        <r>
          <rPr>
            <b/>
            <sz val="9"/>
            <color indexed="81"/>
            <rFont val="Tahoma"/>
            <family val="2"/>
          </rPr>
          <t>This account reflects federal and state income tax and other corporate/entity taxes of the mortgagor entity for the tax year.</t>
        </r>
        <r>
          <rPr>
            <sz val="9"/>
            <color indexed="81"/>
            <rFont val="Tahoma"/>
            <family val="2"/>
          </rPr>
          <t xml:space="preserve">
</t>
        </r>
      </text>
    </comment>
    <comment ref="M304" authorId="1" shapeId="0" xr:uid="{47D20FFF-30DE-4771-B857-A44CF151A62B}">
      <text>
        <r>
          <rPr>
            <b/>
            <sz val="9"/>
            <color indexed="81"/>
            <rFont val="Tahoma"/>
            <family val="2"/>
          </rPr>
          <t>Please ignore this line.</t>
        </r>
        <r>
          <rPr>
            <sz val="9"/>
            <color indexed="81"/>
            <rFont val="Tahoma"/>
            <family val="2"/>
          </rPr>
          <t xml:space="preserve">
</t>
        </r>
      </text>
    </comment>
    <comment ref="M305" authorId="1" shapeId="0" xr:uid="{9145FF37-0978-4946-A3B5-8ABF76149E9A}">
      <text>
        <r>
          <rPr>
            <b/>
            <sz val="9"/>
            <color indexed="81"/>
            <rFont val="Tahoma"/>
            <family val="2"/>
          </rPr>
          <t>This account reflects interest incurred on notes which are payable only from surplus cash plus the amortization of debt issuance costs.</t>
        </r>
        <r>
          <rPr>
            <sz val="9"/>
            <color indexed="81"/>
            <rFont val="Tahoma"/>
            <family val="2"/>
          </rPr>
          <t xml:space="preserve">
</t>
        </r>
      </text>
    </comment>
    <comment ref="M306" authorId="1" shapeId="0" xr:uid="{A04B9DC6-43DE-480F-B436-B468C2F777C5}">
      <text>
        <r>
          <rPr>
            <b/>
            <sz val="9"/>
            <color indexed="81"/>
            <rFont val="Tahoma"/>
            <family val="2"/>
          </rPr>
          <t>This account reflects interest incurred on mortgages which are payable only from surplus cash or other entity funds plus the amortization of debt issuance costs.</t>
        </r>
      </text>
    </comment>
    <comment ref="M308" authorId="1" shapeId="0" xr:uid="{E5EE0296-B163-4A97-8CB3-E885EE45F06B}">
      <text>
        <r>
          <rPr>
            <b/>
            <sz val="9"/>
            <color indexed="81"/>
            <rFont val="Tahoma"/>
            <family val="2"/>
          </rPr>
          <t>This account records mortgagor entity expense items not otherwise classified in the 7100 series. The account includes fees for preparation of federal, state and local income tax returns for individuals or limited partners; supervisory, asset management, and other similar fees for services performed by partners or other identities of interest; office rent, and supplies used exclusively for mortgagor entity purposes.</t>
        </r>
      </text>
    </comment>
    <comment ref="M313" authorId="1" shapeId="0" xr:uid="{F8D16FD5-6801-4626-8EFB-C126D4F173EF}">
      <text>
        <r>
          <rPr>
            <b/>
            <sz val="9"/>
            <color indexed="81"/>
            <rFont val="Tahoma"/>
            <family val="2"/>
          </rPr>
          <t>This account reflects the amount of principal paid on WHEDA first Mortgage.</t>
        </r>
        <r>
          <rPr>
            <sz val="9"/>
            <color indexed="81"/>
            <rFont val="Tahoma"/>
            <family val="2"/>
          </rPr>
          <t xml:space="preserve">
</t>
        </r>
      </text>
    </comment>
    <comment ref="M320" authorId="1" shapeId="0" xr:uid="{2B4AB9FE-520C-4778-81A6-EC7F45C419F6}">
      <text>
        <r>
          <rPr>
            <b/>
            <sz val="9"/>
            <color indexed="81"/>
            <rFont val="Tahoma"/>
            <family val="2"/>
          </rPr>
          <t xml:space="preserve">This account reflects the amount of principal paid on WHEDA junior Mortgages. </t>
        </r>
        <r>
          <rPr>
            <sz val="9"/>
            <color indexed="81"/>
            <rFont val="Tahoma"/>
            <family val="2"/>
          </rPr>
          <t xml:space="preserve">
</t>
        </r>
      </text>
    </comment>
    <comment ref="M327" authorId="1" shapeId="0" xr:uid="{9C5F34EF-74F2-47F7-B254-3E36A3F08B2D}">
      <text>
        <r>
          <rPr>
            <b/>
            <sz val="9"/>
            <color indexed="81"/>
            <rFont val="Tahoma"/>
            <family val="2"/>
          </rPr>
          <t>This account reflects the amount of principal paid on any other loans.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Kate Burkhart</author>
  </authors>
  <commentList>
    <comment ref="L7" authorId="0" shapeId="0" xr:uid="{DC6466DE-050D-43E9-BE41-32DBE3A29C80}">
      <text>
        <r>
          <rPr>
            <b/>
            <sz val="9"/>
            <color indexed="81"/>
            <rFont val="Tahoma"/>
            <family val="2"/>
          </rPr>
          <t>&lt;[[PortfolioProperties] - [Financials (Seq: 1)] - [Financial Line Items (Seq: 1)] - [Financial Line Item - Cash Flow Statements (Seq: 1)] L4 -08110 -001 - Net Cash Operating Net Income Custom1 - Both]&gt;</t>
        </r>
      </text>
    </comment>
    <comment ref="L9" authorId="0" shapeId="0" xr:uid="{8A56EAFA-3271-4F12-987E-C5BEED371766}">
      <text>
        <r>
          <rPr>
            <b/>
            <sz val="9"/>
            <color indexed="81"/>
            <rFont val="Tahoma"/>
            <family val="2"/>
          </rPr>
          <t>&lt;[[PortfolioProperties] - [Financials (Seq: 1)] - [Financial Line Items (Seq: 1)] - [Financial Line Item - Cash Flow Statements (Seq: 1)] L4 -08120 -001 - Net Cash Operating Adjustment Noncash Custom1 - Both]&gt;</t>
        </r>
      </text>
    </comment>
    <comment ref="L10" authorId="0" shapeId="0" xr:uid="{1F104C65-0356-421E-BE1B-30D50389FE0F}">
      <text>
        <r>
          <rPr>
            <b/>
            <sz val="9"/>
            <color indexed="81"/>
            <rFont val="Tahoma"/>
            <family val="2"/>
          </rPr>
          <t>&lt;[[PortfolioProperties] - [Financials (Seq: 1)] - [Financial Line Items (Seq: 1)] - [Financial Line Item - Cash Flow Statements (Seq: 1)] L4 -08120 -002 - Net Cash Operating Adjustment Noncash Custom2 - Both]&gt;</t>
        </r>
      </text>
    </comment>
    <comment ref="L11" authorId="0" shapeId="0" xr:uid="{FE6842C4-11F4-4D8E-AAE7-AAC845569905}">
      <text>
        <r>
          <rPr>
            <b/>
            <sz val="9"/>
            <color indexed="81"/>
            <rFont val="Tahoma"/>
            <family val="2"/>
          </rPr>
          <t>&lt;[[PortfolioProperties] - [Financials (Seq: 1)] - [Financial Line Items (Seq: 1)] - [Financial Line Item - Cash Flow Statements (Seq: 1)] L4 -08120 -003 - Net Cash Operating Adjustment Noncash Custom3 - Both]&gt;</t>
        </r>
      </text>
    </comment>
    <comment ref="L12" authorId="0" shapeId="0" xr:uid="{838B9DCC-073D-4CAA-B765-459ED90F94DE}">
      <text>
        <r>
          <rPr>
            <b/>
            <sz val="9"/>
            <color indexed="81"/>
            <rFont val="Tahoma"/>
            <family val="2"/>
          </rPr>
          <t>&lt;[[PortfolioProperties] - [Financials (Seq: 1)] - [Financial Line Items (Seq: 1)] - [Financial Line Item - Cash Flow Statements (Seq: 1)] L4 -08120 -004 - Net Cash Operating Adjustment Noncash Custom4 - Both]&gt;</t>
        </r>
      </text>
    </comment>
    <comment ref="L13" authorId="0" shapeId="0" xr:uid="{705F3442-0296-474C-9397-BD63220F11DB}">
      <text>
        <r>
          <rPr>
            <b/>
            <sz val="9"/>
            <color indexed="81"/>
            <rFont val="Tahoma"/>
            <family val="2"/>
          </rPr>
          <t>&lt;[[PortfolioProperties] - [Financials (Seq: 1)] - [Financial Line Items (Seq: 1)] - [Financial Line Item - Cash Flow Statements (Seq: 1)] L4 -08120 -005 - Net Cash Operating Adjustment Noncash Custom5 - Both]&gt;</t>
        </r>
      </text>
    </comment>
    <comment ref="L15" authorId="0" shapeId="0" xr:uid="{57292C97-D33C-41FC-BFF9-DE39C197AA70}">
      <text>
        <r>
          <rPr>
            <b/>
            <sz val="9"/>
            <color indexed="81"/>
            <rFont val="Tahoma"/>
            <family val="2"/>
          </rPr>
          <t>&lt;[[PortfolioProperties] - [Financials (Seq: 1)] - [Financial Line Items (Seq: 1)] - [Financial Line Item - Cash Flow Statements (Seq: 1)] L4 -08130 -001 - Net Cash Operating Asset Decrease Custom1 - Both]&gt;</t>
        </r>
      </text>
    </comment>
    <comment ref="L16" authorId="0" shapeId="0" xr:uid="{6CD46BBA-12E4-4EB8-BC81-1D8F1EFC018E}">
      <text>
        <r>
          <rPr>
            <b/>
            <sz val="9"/>
            <color indexed="81"/>
            <rFont val="Tahoma"/>
            <family val="2"/>
          </rPr>
          <t>&lt;[[PortfolioProperties] - [Financials (Seq: 1)] - [Financial Line Items (Seq: 1)] - [Financial Line Item - Cash Flow Statements (Seq: 1)] L4 -08130 -002 - Net Cash Operating Asset Decrease Custom2 - Both]&gt;</t>
        </r>
      </text>
    </comment>
    <comment ref="L17" authorId="0" shapeId="0" xr:uid="{12D0CA7E-5526-4593-BA92-1BF45EF0D55D}">
      <text>
        <r>
          <rPr>
            <b/>
            <sz val="9"/>
            <color indexed="81"/>
            <rFont val="Tahoma"/>
            <family val="2"/>
          </rPr>
          <t>&lt;[[PortfolioProperties] - [Financials (Seq: 1)] - [Financial Line Items (Seq: 1)] - [Financial Line Item - Cash Flow Statements (Seq: 1)] L4 -08130 -003 - Net Cash Operating Asset Decrease Custom3 - Both]&gt;</t>
        </r>
      </text>
    </comment>
    <comment ref="L18" authorId="0" shapeId="0" xr:uid="{76F74DFB-710E-4A2A-A0B0-A13818071494}">
      <text>
        <r>
          <rPr>
            <b/>
            <sz val="9"/>
            <color indexed="81"/>
            <rFont val="Tahoma"/>
            <family val="2"/>
          </rPr>
          <t>&lt;[[PortfolioProperties] - [Financials (Seq: 1)] - [Financial Line Items (Seq: 1)] - [Financial Line Item - Cash Flow Statements (Seq: 1)] L4 -08130 -004 - Net Cash Operating Asset Decrease Custom4 - Both]&gt;</t>
        </r>
      </text>
    </comment>
    <comment ref="L19" authorId="0" shapeId="0" xr:uid="{9C293882-DCDB-4C1F-A45B-594851868994}">
      <text>
        <r>
          <rPr>
            <b/>
            <sz val="9"/>
            <color indexed="81"/>
            <rFont val="Tahoma"/>
            <family val="2"/>
          </rPr>
          <t>&lt;[[PortfolioProperties] - [Financials (Seq: 1)] - [Financial Line Items (Seq: 1)] - [Financial Line Item - Cash Flow Statements (Seq: 1)] L4 -08130 -005 - Net Cash Operating Asset Decrease Custom5 - Both]&gt;</t>
        </r>
      </text>
    </comment>
    <comment ref="L20" authorId="0" shapeId="0" xr:uid="{BB7286C0-373E-4C46-A2D6-B2829816F3CC}">
      <text>
        <r>
          <rPr>
            <b/>
            <sz val="9"/>
            <color indexed="81"/>
            <rFont val="Tahoma"/>
            <family val="2"/>
          </rPr>
          <t>&lt;[[PortfolioProperties] - [Financials (Seq: 1)] - [Financial Line Items (Seq: 1)] - [Financial Line Item - Cash Flow Statements (Seq: 1)] L4 -08130 -006 - Net Cash Operating Asset Decrease Custom6 - Both]&gt;</t>
        </r>
      </text>
    </comment>
    <comment ref="L21" authorId="0" shapeId="0" xr:uid="{C67B37EB-DB27-41D0-92FF-50BCCA67A201}">
      <text>
        <r>
          <rPr>
            <b/>
            <sz val="9"/>
            <color indexed="81"/>
            <rFont val="Tahoma"/>
            <family val="2"/>
          </rPr>
          <t>&lt;[[PortfolioProperties] - [Financials (Seq: 1)] - [Financial Line Items (Seq: 1)] - [Financial Line Item - Cash Flow Statements (Seq: 1)] L4 -08130 -007 - Net Cash Operating Asset Decrease Custom7 - Both]&gt;</t>
        </r>
      </text>
    </comment>
    <comment ref="L22" authorId="0" shapeId="0" xr:uid="{C0F25007-D2C8-411D-A30D-BCDEE9F8CA47}">
      <text>
        <r>
          <rPr>
            <b/>
            <sz val="9"/>
            <color indexed="81"/>
            <rFont val="Tahoma"/>
            <family val="2"/>
          </rPr>
          <t>&lt;[[PortfolioProperties] - [Financials (Seq: 1)] - [Financial Line Items (Seq: 1)] - [Financial Line Item - Cash Flow Statements (Seq: 1)] L4 -08130 -008 - Net Cash Operating Asset Decrease Custom8 - Both]&gt;</t>
        </r>
      </text>
    </comment>
    <comment ref="L23" authorId="0" shapeId="0" xr:uid="{B446521C-3CFD-4950-BBA9-3E0DC050A460}">
      <text>
        <r>
          <rPr>
            <b/>
            <sz val="9"/>
            <color indexed="81"/>
            <rFont val="Tahoma"/>
            <family val="2"/>
          </rPr>
          <t>&lt;[[PortfolioProperties] - [Financials (Seq: 1)] - [Financial Line Items (Seq: 1)] - [Financial Line Item - Cash Flow Statements (Seq: 1)] L4 -08130 -009 - Net Cash Operating Asset Decrease Custom9 - Both]&gt;</t>
        </r>
      </text>
    </comment>
    <comment ref="L24" authorId="0" shapeId="0" xr:uid="{8375B626-484A-456F-A8E0-832B5890BE08}">
      <text>
        <r>
          <rPr>
            <b/>
            <sz val="9"/>
            <color indexed="81"/>
            <rFont val="Tahoma"/>
            <family val="2"/>
          </rPr>
          <t>&lt;[[PortfolioProperties] - [Financials (Seq: 1)] - [Financial Line Items (Seq: 1)] - [Financial Line Item - Cash Flow Statements (Seq: 1)] L4 -08130 -010 - Net Cash Operating Asset Decrease Custom10 - Both]&gt;</t>
        </r>
      </text>
    </comment>
    <comment ref="L26" authorId="0" shapeId="0" xr:uid="{407F728C-D42B-4676-9C21-2EADE41C56A5}">
      <text>
        <r>
          <rPr>
            <b/>
            <sz val="9"/>
            <color indexed="81"/>
            <rFont val="Tahoma"/>
            <family val="2"/>
          </rPr>
          <t>&lt;[[PortfolioProperties] - [Financials (Seq: 1)] - [Financial Line Items (Seq: 1)] - [Financial Line Item - Cash Flow Statements (Seq: 1)] L4 -08140 -001 - Net Cash Operating Liability Increase Custom1 - Both]&gt;</t>
        </r>
      </text>
    </comment>
    <comment ref="L27" authorId="0" shapeId="0" xr:uid="{8F15E480-988B-472C-A796-4D6D5B162D78}">
      <text>
        <r>
          <rPr>
            <b/>
            <sz val="9"/>
            <color indexed="81"/>
            <rFont val="Tahoma"/>
            <family val="2"/>
          </rPr>
          <t>&lt;[[PortfolioProperties] - [Financials (Seq: 1)] - [Financial Line Items (Seq: 1)] - [Financial Line Item - Cash Flow Statements (Seq: 1)] L4 -08140 -002 - Net Cash Operating Liability Increase Custom2 - Both]&gt;</t>
        </r>
      </text>
    </comment>
    <comment ref="L28" authorId="0" shapeId="0" xr:uid="{E1FE10E2-1E91-42D8-93A2-C7E5D7ACEB84}">
      <text>
        <r>
          <rPr>
            <b/>
            <sz val="9"/>
            <color indexed="81"/>
            <rFont val="Tahoma"/>
            <family val="2"/>
          </rPr>
          <t>&lt;[[PortfolioProperties] - [Financials (Seq: 1)] - [Financial Line Items (Seq: 1)] - [Financial Line Item - Cash Flow Statements (Seq: 1)] L4 -08140 -003 - Net Cash Operating Liability Increase Custom3 - Both]&gt;</t>
        </r>
      </text>
    </comment>
    <comment ref="L29" authorId="0" shapeId="0" xr:uid="{B42FD6E8-6DD6-44DB-9D90-A73370428C79}">
      <text>
        <r>
          <rPr>
            <b/>
            <sz val="9"/>
            <color indexed="81"/>
            <rFont val="Tahoma"/>
            <family val="2"/>
          </rPr>
          <t>&lt;[[PortfolioProperties] - [Financials (Seq: 1)] - [Financial Line Items (Seq: 1)] - [Financial Line Item - Cash Flow Statements (Seq: 1)] L4 -08140 -004 - Net Cash Operating Liability Increase Custom4 - Both]&gt;</t>
        </r>
      </text>
    </comment>
    <comment ref="L30" authorId="0" shapeId="0" xr:uid="{6F0F694A-E0D9-4567-8242-899BA6561452}">
      <text>
        <r>
          <rPr>
            <b/>
            <sz val="9"/>
            <color indexed="81"/>
            <rFont val="Tahoma"/>
            <family val="2"/>
          </rPr>
          <t>&lt;[[PortfolioProperties] - [Financials (Seq: 1)] - [Financial Line Items (Seq: 1)] - [Financial Line Item - Cash Flow Statements (Seq: 1)] L4 -08140 -005 - Net Cash Operating Liability Increase Custom5 - Both]&gt;</t>
        </r>
      </text>
    </comment>
    <comment ref="L31" authorId="0" shapeId="0" xr:uid="{6BE96116-8969-4754-87FC-87F898365737}">
      <text>
        <r>
          <rPr>
            <b/>
            <sz val="9"/>
            <color indexed="81"/>
            <rFont val="Tahoma"/>
            <family val="2"/>
          </rPr>
          <t>&lt;[[PortfolioProperties] - [Financials (Seq: 1)] - [Financial Line Items (Seq: 1)] - [Financial Line Item - Cash Flow Statements (Seq: 1)] L4 -08140 -006 - Net Cash Operating Liability Increase Custom6 - Both]&gt;</t>
        </r>
      </text>
    </comment>
    <comment ref="L32" authorId="0" shapeId="0" xr:uid="{8A00DF3C-8A92-4346-85CD-9557A1068721}">
      <text>
        <r>
          <rPr>
            <b/>
            <sz val="9"/>
            <color indexed="81"/>
            <rFont val="Tahoma"/>
            <family val="2"/>
          </rPr>
          <t>&lt;[[PortfolioProperties] - [Financials (Seq: 1)] - [Financial Line Items (Seq: 1)] - [Financial Line Item - Cash Flow Statements (Seq: 1)] L4 -08140 -007 - Net Cash Operating Liability Increase Custom7 - Both]&gt;</t>
        </r>
      </text>
    </comment>
    <comment ref="L33" authorId="0" shapeId="0" xr:uid="{EEB46B7B-0AE3-42CE-AFCD-A74267B94AD2}">
      <text>
        <r>
          <rPr>
            <b/>
            <sz val="9"/>
            <color indexed="81"/>
            <rFont val="Tahoma"/>
            <family val="2"/>
          </rPr>
          <t>&lt;[[PortfolioProperties] - [Financials (Seq: 1)] - [Financial Line Items (Seq: 1)] - [Financial Line Item - Cash Flow Statements (Seq: 1)] L4 -08140 -008 - Net Cash Operating Liability Increase Custom8 - Both]&gt;</t>
        </r>
      </text>
    </comment>
    <comment ref="L34" authorId="0" shapeId="0" xr:uid="{0807B7EE-095A-4860-B02B-9018B9EF9886}">
      <text>
        <r>
          <rPr>
            <b/>
            <sz val="9"/>
            <color indexed="81"/>
            <rFont val="Tahoma"/>
            <family val="2"/>
          </rPr>
          <t>&lt;[[PortfolioProperties] - [Financials (Seq: 1)] - [Financial Line Items (Seq: 1)] - [Financial Line Item - Cash Flow Statements (Seq: 1)] L4 -08140 -009 - Net Cash Operating Liability Increase Custom9 - Both]&gt;</t>
        </r>
      </text>
    </comment>
    <comment ref="L35" authorId="0" shapeId="0" xr:uid="{C292766A-049B-4289-899E-9EF687D75408}">
      <text>
        <r>
          <rPr>
            <b/>
            <sz val="9"/>
            <color indexed="81"/>
            <rFont val="Tahoma"/>
            <family val="2"/>
          </rPr>
          <t>&lt;[[PortfolioProperties] - [Financials (Seq: 1)] - [Financial Line Items (Seq: 1)] - [Financial Line Item - Cash Flow Statements (Seq: 1)] L4 -08140 -010 - Net Cash Operating Liability Increase Custom10 - Both]&gt;</t>
        </r>
      </text>
    </comment>
    <comment ref="L37" authorId="0" shapeId="0" xr:uid="{110DE51A-F47B-4C68-BBF1-68B2E0A689F6}">
      <text>
        <r>
          <rPr>
            <b/>
            <sz val="9"/>
            <color indexed="81"/>
            <rFont val="Tahoma"/>
            <family val="2"/>
          </rPr>
          <t>&lt;[[PortfolioProperties] - [Financials (Seq: 1)] - [Financial Line Items (Seq: 1)] - [Financial Line Item - Cash Flow Statements (Seq: 1)] L4 -08150 -001 - Net Cash Operating Other Custom1 - Both]&gt;</t>
        </r>
      </text>
    </comment>
    <comment ref="L38" authorId="0" shapeId="0" xr:uid="{710DDAA9-AFC8-4C5C-B8F5-91B72370CB80}">
      <text>
        <r>
          <rPr>
            <b/>
            <sz val="9"/>
            <color indexed="81"/>
            <rFont val="Tahoma"/>
            <family val="2"/>
          </rPr>
          <t>&lt;[[PortfolioProperties] - [Financials (Seq: 1)] - [Financial Line Items (Seq: 1)] - [Financial Line Item - Cash Flow Statements (Seq: 1)] L4 -08150 -002 - Net Cash Operating Other Custom2 - Both]&gt;</t>
        </r>
      </text>
    </comment>
    <comment ref="L39" authorId="0" shapeId="0" xr:uid="{92434AC9-DEE2-447F-AC27-95D8ADFE9503}">
      <text>
        <r>
          <rPr>
            <b/>
            <sz val="9"/>
            <color indexed="81"/>
            <rFont val="Tahoma"/>
            <family val="2"/>
          </rPr>
          <t>&lt;[[PortfolioProperties] - [Financials (Seq: 1)] - [Financial Line Items (Seq: 1)] - [Financial Line Item - Cash Flow Statements (Seq: 1)] L4 -08150 -003 - Net Cash Operating Other Custom3 - Both]&gt;</t>
        </r>
      </text>
    </comment>
    <comment ref="L40" authorId="0" shapeId="0" xr:uid="{C0277513-45B2-45DC-99F9-0914B12CD22C}">
      <text>
        <r>
          <rPr>
            <b/>
            <sz val="9"/>
            <color indexed="81"/>
            <rFont val="Tahoma"/>
            <family val="2"/>
          </rPr>
          <t>&lt;[[PortfolioProperties] - [Financials (Seq: 1)] - [Financial Line Items (Seq: 1)] - [Financial Line Item - Cash Flow Statements (Seq: 1)] L4 -08150 -004 - Net Cash Operating Other Custom4 - Both]&gt;</t>
        </r>
      </text>
    </comment>
    <comment ref="L41" authorId="0" shapeId="0" xr:uid="{B5C24156-F78F-4B2F-9AF0-9D9B70278FB7}">
      <text>
        <r>
          <rPr>
            <b/>
            <sz val="9"/>
            <color indexed="81"/>
            <rFont val="Tahoma"/>
            <family val="2"/>
          </rPr>
          <t>&lt;[[PortfolioProperties] - [Financials (Seq: 1)] - [Financial Line Items (Seq: 1)] - [Financial Line Item - Cash Flow Statements (Seq: 1)] L4 -08150 -005 - Net Cash Operating Other Custom5 - Both]&gt;</t>
        </r>
      </text>
    </comment>
    <comment ref="L42" authorId="0" shapeId="0" xr:uid="{65E57CB8-F898-4DC6-9890-4F0D820C6540}">
      <text>
        <r>
          <rPr>
            <b/>
            <sz val="9"/>
            <color indexed="81"/>
            <rFont val="Tahoma"/>
            <family val="2"/>
          </rPr>
          <t>&lt;[[PortfolioProperties] - [Financials (Seq: 1)] - [Financial Line Items (Seq: 1)] - [Financial Line Item - Cash Flow Statements (Seq: 1)] L4 -08150 -006 - Net Cash Operating Other Custom6 - Both]&gt;</t>
        </r>
      </text>
    </comment>
    <comment ref="L43" authorId="0" shapeId="0" xr:uid="{3E276556-593A-4711-B007-F1853B4BA22F}">
      <text>
        <r>
          <rPr>
            <b/>
            <sz val="9"/>
            <color indexed="81"/>
            <rFont val="Tahoma"/>
            <family val="2"/>
          </rPr>
          <t>&lt;[[PortfolioProperties] - [Financials (Seq: 1)] - [Financial Line Items (Seq: 1)] - [Financial Line Item - Cash Flow Statements (Seq: 1)] L4 -08150 -007 - Net Cash Operating Other Custom7 - Both]&gt;</t>
        </r>
      </text>
    </comment>
    <comment ref="L44" authorId="0" shapeId="0" xr:uid="{F06ED541-9DC3-42C9-8929-F5358D30FC92}">
      <text>
        <r>
          <rPr>
            <b/>
            <sz val="9"/>
            <color indexed="81"/>
            <rFont val="Tahoma"/>
            <family val="2"/>
          </rPr>
          <t>&lt;[[PortfolioProperties] - [Financials (Seq: 1)] - [Financial Line Items (Seq: 1)] - [Financial Line Item - Cash Flow Statements (Seq: 1)] L4 -08150 -008 - Net Cash Operating Other Custom8 - Both]&gt;</t>
        </r>
      </text>
    </comment>
    <comment ref="L45" authorId="0" shapeId="0" xr:uid="{1BE86F88-F02A-43AB-9C67-C16A8C4D3E4E}">
      <text>
        <r>
          <rPr>
            <b/>
            <sz val="9"/>
            <color indexed="81"/>
            <rFont val="Tahoma"/>
            <family val="2"/>
          </rPr>
          <t>&lt;[[PortfolioProperties] - [Financials (Seq: 1)] - [Financial Line Items (Seq: 1)] - [Financial Line Item - Cash Flow Statements (Seq: 1)] L4 -08150 -009 - Net Cash Operating Other Custom9 - Both]&gt;</t>
        </r>
      </text>
    </comment>
    <comment ref="L46" authorId="0" shapeId="0" xr:uid="{4D5FE046-7A70-4271-9B3D-F384617491FF}">
      <text>
        <r>
          <rPr>
            <b/>
            <sz val="9"/>
            <color indexed="81"/>
            <rFont val="Tahoma"/>
            <family val="2"/>
          </rPr>
          <t>&lt;[[PortfolioProperties] - [Financials (Seq: 1)] - [Financial Line Items (Seq: 1)] - [Financial Line Item - Cash Flow Statements (Seq: 1)] L4 -08150 -010 - Net Cash Operating Other Custom10 - Both]&gt;</t>
        </r>
      </text>
    </comment>
    <comment ref="L49" authorId="0" shapeId="0" xr:uid="{E6873B20-B792-4D11-9475-2A2ADC3C9F98}">
      <text>
        <r>
          <rPr>
            <b/>
            <sz val="9"/>
            <color indexed="81"/>
            <rFont val="Tahoma"/>
            <family val="2"/>
          </rPr>
          <t>&lt;[[PortfolioProperties] - [Financials (Seq: 1)] - [Financial Line Items (Seq: 1)] - [Financial Line Item - Cash Flow Statements (Seq: 1)] L4 -08210 -001 - Net Cash Investing Custom1 - Both]&gt;</t>
        </r>
      </text>
    </comment>
    <comment ref="L50" authorId="0" shapeId="0" xr:uid="{7BE007B8-F85E-4F34-AC46-F81B33377C30}">
      <text>
        <r>
          <rPr>
            <b/>
            <sz val="9"/>
            <color indexed="81"/>
            <rFont val="Tahoma"/>
            <family val="2"/>
          </rPr>
          <t>&lt;[[PortfolioProperties] - [Financials (Seq: 1)] - [Financial Line Items (Seq: 1)] - [Financial Line Item - Cash Flow Statements (Seq: 1)] L4 -08210 -002 - Net Cash Investing Custom2 - Both]&gt;</t>
        </r>
      </text>
    </comment>
    <comment ref="L51" authorId="0" shapeId="0" xr:uid="{9CE8D280-F306-4685-A4F0-510BD8C7A081}">
      <text>
        <r>
          <rPr>
            <b/>
            <sz val="9"/>
            <color indexed="81"/>
            <rFont val="Tahoma"/>
            <family val="2"/>
          </rPr>
          <t>&lt;[[PortfolioProperties] - [Financials (Seq: 1)] - [Financial Line Items (Seq: 1)] - [Financial Line Item - Cash Flow Statements (Seq: 1)] L4 -08210 -003 - Net Cash Investing Custom3 - Both]&gt;</t>
        </r>
      </text>
    </comment>
    <comment ref="L52" authorId="0" shapeId="0" xr:uid="{C47A66BB-0F08-44A0-8BB5-0D1A13319B50}">
      <text>
        <r>
          <rPr>
            <b/>
            <sz val="9"/>
            <color indexed="81"/>
            <rFont val="Tahoma"/>
            <family val="2"/>
          </rPr>
          <t>&lt;[[PortfolioProperties] - [Financials (Seq: 1)] - [Financial Line Items (Seq: 1)] - [Financial Line Item - Cash Flow Statements (Seq: 1)] L4 -08210 -004 - Net Cash Investing Custom4 - Both]&gt;</t>
        </r>
      </text>
    </comment>
    <comment ref="L53" authorId="0" shapeId="0" xr:uid="{1988F533-80F5-45C5-85E4-9C47085338E7}">
      <text>
        <r>
          <rPr>
            <b/>
            <sz val="9"/>
            <color indexed="81"/>
            <rFont val="Tahoma"/>
            <family val="2"/>
          </rPr>
          <t>&lt;[[PortfolioProperties] - [Financials (Seq: 1)] - [Financial Line Items (Seq: 1)] - [Financial Line Item - Cash Flow Statements (Seq: 1)] L4 -08210 -005 - Net Cash Investing Custom5 - Both]&gt;</t>
        </r>
      </text>
    </comment>
    <comment ref="L54" authorId="0" shapeId="0" xr:uid="{34DC528C-2FA1-44FD-9E2D-36AE0D583F00}">
      <text>
        <r>
          <rPr>
            <b/>
            <sz val="9"/>
            <color indexed="81"/>
            <rFont val="Tahoma"/>
            <family val="2"/>
          </rPr>
          <t>&lt;[[PortfolioProperties] - [Financials (Seq: 1)] - [Financial Line Items (Seq: 1)] - [Financial Line Item - Cash Flow Statements (Seq: 1)] L4 -08210 -006 - Net Cash Investing Custom6 - Both]&gt;</t>
        </r>
      </text>
    </comment>
    <comment ref="L55" authorId="0" shapeId="0" xr:uid="{A5054680-BA33-4E74-8A18-050335E355A9}">
      <text>
        <r>
          <rPr>
            <b/>
            <sz val="9"/>
            <color indexed="81"/>
            <rFont val="Tahoma"/>
            <family val="2"/>
          </rPr>
          <t>&lt;[[PortfolioProperties] - [Financials (Seq: 1)] - [Financial Line Items (Seq: 1)] - [Financial Line Item - Cash Flow Statements (Seq: 1)] L4 -08210 -007 - Net Cash Investing Custom7 - Both]&gt;</t>
        </r>
      </text>
    </comment>
    <comment ref="L56" authorId="0" shapeId="0" xr:uid="{49837DC7-A67F-4E81-BC53-E5E6606F0156}">
      <text>
        <r>
          <rPr>
            <b/>
            <sz val="9"/>
            <color indexed="81"/>
            <rFont val="Tahoma"/>
            <family val="2"/>
          </rPr>
          <t>&lt;[[PortfolioProperties] - [Financials (Seq: 1)] - [Financial Line Items (Seq: 1)] - [Financial Line Item - Cash Flow Statements (Seq: 1)] L4 -08210 -008 - Net Cash Investing Custom8 - Both]&gt;</t>
        </r>
      </text>
    </comment>
    <comment ref="L57" authorId="0" shapeId="0" xr:uid="{F422F347-118E-4BE8-ABD0-ABA796A995A3}">
      <text>
        <r>
          <rPr>
            <b/>
            <sz val="9"/>
            <color indexed="81"/>
            <rFont val="Tahoma"/>
            <family val="2"/>
          </rPr>
          <t>&lt;[[PortfolioProperties] - [Financials (Seq: 1)] - [Financial Line Items (Seq: 1)] - [Financial Line Item - Cash Flow Statements (Seq: 1)] L4 -08210 -009 - Net Cash Investing Custom9 - Both]&gt;</t>
        </r>
      </text>
    </comment>
    <comment ref="L58" authorId="0" shapeId="0" xr:uid="{BCBBB846-5F45-430A-BD8A-54F44A39ECEA}">
      <text>
        <r>
          <rPr>
            <b/>
            <sz val="9"/>
            <color indexed="81"/>
            <rFont val="Tahoma"/>
            <family val="2"/>
          </rPr>
          <t>&lt;[[PortfolioProperties] - [Financials (Seq: 1)] - [Financial Line Items (Seq: 1)] - [Financial Line Item - Cash Flow Statements (Seq: 1)] L4 -08210 -010 - Net Cash Investing Custom10 - Both]&gt;</t>
        </r>
      </text>
    </comment>
    <comment ref="L61" authorId="0" shapeId="0" xr:uid="{63BACFED-946B-43CB-845F-C8A6427916A4}">
      <text>
        <r>
          <rPr>
            <b/>
            <sz val="9"/>
            <color indexed="81"/>
            <rFont val="Tahoma"/>
            <family val="2"/>
          </rPr>
          <t>&lt;[[PortfolioProperties] - [Financials (Seq: 1)] - [Financial Line Items (Seq: 1)] - [Financial Line Item - Cash Flow Statements (Seq: 1)] L4 -08310 -001 - Net Cash Financing Loan Payment Custom1 - Both]&gt;</t>
        </r>
      </text>
    </comment>
    <comment ref="L62" authorId="0" shapeId="0" xr:uid="{1FE87894-A3F2-4ACA-9A38-BBCCB3217E60}">
      <text>
        <r>
          <rPr>
            <b/>
            <sz val="9"/>
            <color indexed="81"/>
            <rFont val="Tahoma"/>
            <family val="2"/>
          </rPr>
          <t>&lt;[[PortfolioProperties] - [Financials (Seq: 1)] - [Financial Line Items (Seq: 1)] - [Financial Line Item - Cash Flow Statements (Seq: 1)] L4 -08310 -002 - Net Cash Financing Loan Payment Custom2 - Both]&gt;</t>
        </r>
      </text>
    </comment>
    <comment ref="L63" authorId="0" shapeId="0" xr:uid="{DAC61158-B217-4450-8C6A-8CB9E3F474EA}">
      <text>
        <r>
          <rPr>
            <b/>
            <sz val="9"/>
            <color indexed="81"/>
            <rFont val="Tahoma"/>
            <family val="2"/>
          </rPr>
          <t>&lt;[[PortfolioProperties] - [Financials (Seq: 1)] - [Financial Line Items (Seq: 1)] - [Financial Line Item - Cash Flow Statements (Seq: 1)] L4 -08310 -003 - Net Cash Financing Loan Payment Custom3 - Both]&gt;</t>
        </r>
      </text>
    </comment>
    <comment ref="L64" authorId="0" shapeId="0" xr:uid="{80EE9652-062A-4A7E-AFDE-40B66A083BA1}">
      <text>
        <r>
          <rPr>
            <b/>
            <sz val="9"/>
            <color indexed="81"/>
            <rFont val="Tahoma"/>
            <family val="2"/>
          </rPr>
          <t>&lt;[[PortfolioProperties] - [Financials (Seq: 1)] - [Financial Line Items (Seq: 1)] - [Financial Line Item - Cash Flow Statements (Seq: 1)] L4 -08310 -004 - Net Cash Financing Loan Payment Custom4 - Both]&gt;</t>
        </r>
      </text>
    </comment>
    <comment ref="L65" authorId="0" shapeId="0" xr:uid="{DA7EB13F-A1FE-4ED4-8F13-F5D3CE3D2DBB}">
      <text>
        <r>
          <rPr>
            <b/>
            <sz val="9"/>
            <color indexed="81"/>
            <rFont val="Tahoma"/>
            <family val="2"/>
          </rPr>
          <t>&lt;[[PortfolioProperties] - [Financials (Seq: 1)] - [Financial Line Items (Seq: 1)] - [Financial Line Item - Cash Flow Statements (Seq: 1)] L4 -08310 -005 - Net Cash Financing Loan Payment Custom5 - Both]&gt;</t>
        </r>
      </text>
    </comment>
    <comment ref="L66" authorId="0" shapeId="0" xr:uid="{F24A4AA5-6330-4362-AF1E-E779D4F903D6}">
      <text>
        <r>
          <rPr>
            <b/>
            <sz val="9"/>
            <color indexed="81"/>
            <rFont val="Tahoma"/>
            <family val="2"/>
          </rPr>
          <t>&lt;[[PortfolioProperties] - [Financials (Seq: 1)] - [Financial Line Items (Seq: 1)] - [Financial Line Item - Cash Flow Statements (Seq: 1)] L4 -08310 -006 - Net Cash Financing Loan Payment Custom6 - Both]&gt;</t>
        </r>
      </text>
    </comment>
    <comment ref="L67" authorId="0" shapeId="0" xr:uid="{243B8090-36DE-4A98-8FE7-6C42E12F7D2E}">
      <text>
        <r>
          <rPr>
            <b/>
            <sz val="9"/>
            <color indexed="81"/>
            <rFont val="Tahoma"/>
            <family val="2"/>
          </rPr>
          <t>&lt;[[PortfolioProperties] - [Financials (Seq: 1)] - [Financial Line Items (Seq: 1)] - [Financial Line Item - Cash Flow Statements (Seq: 1)] L4 -08310 -007 - Net Cash Financing Loan Payment Custom7 - Both]&gt;</t>
        </r>
      </text>
    </comment>
    <comment ref="L68" authorId="0" shapeId="0" xr:uid="{412C7E68-5618-441D-8E7C-A6DE18983D05}">
      <text>
        <r>
          <rPr>
            <b/>
            <sz val="9"/>
            <color indexed="81"/>
            <rFont val="Tahoma"/>
            <family val="2"/>
          </rPr>
          <t>&lt;[[PortfolioProperties] - [Financials (Seq: 1)] - [Financial Line Items (Seq: 1)] - [Financial Line Item - Cash Flow Statements (Seq: 1)] L4 -08310 -008 - Net Cash Financing Loan Payment Custom8 - Both]&gt;</t>
        </r>
      </text>
    </comment>
    <comment ref="L69" authorId="0" shapeId="0" xr:uid="{FD7025A5-0DFF-4EBB-A248-CC6900F31534}">
      <text>
        <r>
          <rPr>
            <b/>
            <sz val="9"/>
            <color indexed="81"/>
            <rFont val="Tahoma"/>
            <family val="2"/>
          </rPr>
          <t>&lt;[[PortfolioProperties] - [Financials (Seq: 1)] - [Financial Line Items (Seq: 1)] - [Financial Line Item - Cash Flow Statements (Seq: 1)] L4 -08310 -009 - Net Cash Financing Loan Payment Custom9 - Both]&gt;</t>
        </r>
      </text>
    </comment>
    <comment ref="L70" authorId="0" shapeId="0" xr:uid="{94ABBDB7-5EB0-4BCA-96E7-75B4B56EFB90}">
      <text>
        <r>
          <rPr>
            <b/>
            <sz val="9"/>
            <color indexed="81"/>
            <rFont val="Tahoma"/>
            <family val="2"/>
          </rPr>
          <t>&lt;[[PortfolioProperties] - [Financials (Seq: 1)] - [Financial Line Items (Seq: 1)] - [Financial Line Item - Cash Flow Statements (Seq: 1)] L4 -08310 -010 - Net Cash Financing Loan Payment Custom10 - Both]&gt;</t>
        </r>
      </text>
    </comment>
    <comment ref="L72" authorId="0" shapeId="0" xr:uid="{014F985C-FE0F-4CEE-9016-26C997F5BA89}">
      <text>
        <r>
          <rPr>
            <b/>
            <sz val="9"/>
            <color indexed="81"/>
            <rFont val="Tahoma"/>
            <family val="2"/>
          </rPr>
          <t>&lt;[[PortfolioProperties] - [Financials (Seq: 1)] - [Financial Line Items (Seq: 1)] - [Financial Line Item - Cash Flow Statements (Seq: 1)] L4 -08320 -001 - Net Cash Financing Other Custom1 - Both]&gt;</t>
        </r>
      </text>
    </comment>
    <comment ref="L73" authorId="0" shapeId="0" xr:uid="{13F55AAA-2E86-4E09-A8D6-3CB9855D6318}">
      <text>
        <r>
          <rPr>
            <b/>
            <sz val="9"/>
            <color indexed="81"/>
            <rFont val="Tahoma"/>
            <family val="2"/>
          </rPr>
          <t>&lt;[[PortfolioProperties] - [Financials (Seq: 1)] - [Financial Line Items (Seq: 1)] - [Financial Line Item - Cash Flow Statements (Seq: 1)] L4 -08320 -002 - Net Cash Financing Other Custom2 - Both]&gt;</t>
        </r>
      </text>
    </comment>
    <comment ref="L74" authorId="0" shapeId="0" xr:uid="{3610623C-07C2-45E1-9275-44C50C046AE2}">
      <text>
        <r>
          <rPr>
            <b/>
            <sz val="9"/>
            <color indexed="81"/>
            <rFont val="Tahoma"/>
            <family val="2"/>
          </rPr>
          <t>&lt;[[PortfolioProperties] - [Financials (Seq: 1)] - [Financial Line Items (Seq: 1)] - [Financial Line Item - Cash Flow Statements (Seq: 1)] L4 -08320 -003 - Net Cash Financing Other Custom3 - Both]&gt;</t>
        </r>
      </text>
    </comment>
    <comment ref="L75" authorId="0" shapeId="0" xr:uid="{B23A95A6-DF03-489E-AB8E-77F1B9933063}">
      <text>
        <r>
          <rPr>
            <b/>
            <sz val="9"/>
            <color indexed="81"/>
            <rFont val="Tahoma"/>
            <family val="2"/>
          </rPr>
          <t>&lt;[[PortfolioProperties] - [Financials (Seq: 1)] - [Financial Line Items (Seq: 1)] - [Financial Line Item - Cash Flow Statements (Seq: 1)] L4 -08320 -004 - Net Cash Financing Other Custom4 - Both]&gt;</t>
        </r>
      </text>
    </comment>
    <comment ref="L76" authorId="0" shapeId="0" xr:uid="{7C7756FE-48E0-4E32-BFC6-F8D59B4A739A}">
      <text>
        <r>
          <rPr>
            <b/>
            <sz val="9"/>
            <color indexed="81"/>
            <rFont val="Tahoma"/>
            <family val="2"/>
          </rPr>
          <t>&lt;[[PortfolioProperties] - [Financials (Seq: 1)] - [Financial Line Items (Seq: 1)] - [Financial Line Item - Cash Flow Statements (Seq: 1)] L4 -08320 -005 - Net Cash Financing Other Custom5 - Both]&gt;</t>
        </r>
      </text>
    </comment>
    <comment ref="L77" authorId="0" shapeId="0" xr:uid="{2E28DF23-4EA7-4118-B71E-3903D783294F}">
      <text>
        <r>
          <rPr>
            <b/>
            <sz val="9"/>
            <color indexed="81"/>
            <rFont val="Tahoma"/>
            <family val="2"/>
          </rPr>
          <t>&lt;[[PortfolioProperties] - [Financials (Seq: 1)] - [Financial Line Items (Seq: 1)] - [Financial Line Item - Cash Flow Statements (Seq: 1)] L4 -08320 -006 - Net Cash Financing Other Custom6 - Both]&gt;</t>
        </r>
      </text>
    </comment>
    <comment ref="L78" authorId="0" shapeId="0" xr:uid="{E004D995-AAA3-4E99-964C-913AA8AC3994}">
      <text>
        <r>
          <rPr>
            <b/>
            <sz val="9"/>
            <color indexed="81"/>
            <rFont val="Tahoma"/>
            <family val="2"/>
          </rPr>
          <t>&lt;[[PortfolioProperties] - [Financials (Seq: 1)] - [Financial Line Items (Seq: 1)] - [Financial Line Item - Cash Flow Statements (Seq: 1)] L4 -08320 -007 - Net Cash Financing Other Custom7 - Both]&gt;</t>
        </r>
      </text>
    </comment>
    <comment ref="L79" authorId="0" shapeId="0" xr:uid="{C4378F95-4390-471B-9805-192DBEE41159}">
      <text>
        <r>
          <rPr>
            <b/>
            <sz val="9"/>
            <color indexed="81"/>
            <rFont val="Tahoma"/>
            <family val="2"/>
          </rPr>
          <t>&lt;[[PortfolioProperties] - [Financials (Seq: 1)] - [Financial Line Items (Seq: 1)] - [Financial Line Item - Cash Flow Statements (Seq: 1)] L4 -08320 -008 - Net Cash Financing Other Custom8 - Both]&gt;</t>
        </r>
      </text>
    </comment>
    <comment ref="L80" authorId="0" shapeId="0" xr:uid="{9148921A-F026-4CC3-BA43-CEA14557FCCA}">
      <text>
        <r>
          <rPr>
            <b/>
            <sz val="9"/>
            <color indexed="81"/>
            <rFont val="Tahoma"/>
            <family val="2"/>
          </rPr>
          <t>&lt;[[PortfolioProperties] - [Financials (Seq: 1)] - [Financial Line Items (Seq: 1)] - [Financial Line Item - Cash Flow Statements (Seq: 1)] L4 -08320 -009 - Net Cash Financing Other Custom9 - Both]&gt;</t>
        </r>
      </text>
    </comment>
    <comment ref="L81" authorId="0" shapeId="0" xr:uid="{02EEA814-1663-4D0B-94C8-465C4AFAEEA0}">
      <text>
        <r>
          <rPr>
            <b/>
            <sz val="9"/>
            <color indexed="81"/>
            <rFont val="Tahoma"/>
            <family val="2"/>
          </rPr>
          <t>&lt;[[PortfolioProperties] - [Financials (Seq: 1)] - [Financial Line Items (Seq: 1)] - [Financial Line Item - Cash Flow Statements (Seq: 1)] L4 -08320 -010 - Net Cash Financing Other Custom10 - Both]&gt;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Sara Surprenant</author>
    <author>Kate Burkhart</author>
  </authors>
  <commentList>
    <comment ref="L10" authorId="0" shapeId="0" xr:uid="{00000000-0006-0000-0500-000002000000}">
      <text>
        <r>
          <rPr>
            <b/>
            <sz val="9"/>
            <color indexed="81"/>
            <rFont val="Tahoma"/>
            <family val="2"/>
          </rPr>
          <t>&lt;[[PortfolioProperties] - [Financials (Seq: 1)] - [Financial Line Items (Seq: 1)] O - Deposit To General Operating Reserve - Both]&gt;</t>
        </r>
      </text>
    </comment>
    <comment ref="L11" authorId="0" shapeId="0" xr:uid="{00000000-0006-0000-0500-000003000000}">
      <text>
        <r>
          <rPr>
            <b/>
            <sz val="9"/>
            <color indexed="81"/>
            <rFont val="Tahoma"/>
            <family val="2"/>
          </rPr>
          <t>&lt;[[PortfolioProperties] - [Financials (Seq: 1)] - [Financial Line Items (Seq: 1)] O - Deposit To Other Reserve Other - Both]&gt;</t>
        </r>
      </text>
    </comment>
    <comment ref="L14" authorId="0" shapeId="0" xr:uid="{00000000-0006-0000-0500-000004000000}">
      <text>
        <r>
          <rPr>
            <b/>
            <sz val="9"/>
            <color indexed="81"/>
            <rFont val="Tahoma"/>
            <family val="2"/>
          </rPr>
          <t>&lt;[[PortfolioProperties] - [Financials (Seq: 1)] - [Financial Line Items (Seq: 1)] O - Capitalization Rate - Both]&gt;</t>
        </r>
      </text>
    </comment>
    <comment ref="L15" authorId="0" shapeId="0" xr:uid="{00000000-0006-0000-0500-000005000000}">
      <text>
        <r>
          <rPr>
            <b/>
            <sz val="9"/>
            <color indexed="81"/>
            <rFont val="Tahoma"/>
            <family val="2"/>
          </rPr>
          <t>&lt;[[PortfolioProperties] - [Financials (Seq: 1)] - [Financial Line Items (Seq: 1)] O - Rent Roll Multiplier - Both]&gt;</t>
        </r>
      </text>
    </comment>
    <comment ref="L19" authorId="0" shapeId="0" xr:uid="{00000000-0006-0000-0500-000006000000}">
      <text>
        <r>
          <rPr>
            <b/>
            <sz val="9"/>
            <color indexed="81"/>
            <rFont val="Tahoma"/>
            <family val="2"/>
          </rPr>
          <t>&lt;[[PortfolioProperties] - [Financials (Seq: 1)] - [Financial Line Items (Seq: 1)] Yes No Id - HAP Subsidy - Both]&gt;</t>
        </r>
      </text>
    </comment>
    <comment ref="L20" authorId="0" shapeId="0" xr:uid="{00000000-0006-0000-0500-000007000000}">
      <text>
        <r>
          <rPr>
            <b/>
            <sz val="9"/>
            <color indexed="81"/>
            <rFont val="Tahoma"/>
            <family val="2"/>
          </rPr>
          <t>&lt;[[PortfolioProperties] - [Financials (Seq: 1)] - [Financial Line Items (Seq: 1)] O -HAP Annual Subsidy Amount - Both]&gt;</t>
        </r>
      </text>
    </comment>
    <comment ref="L21" authorId="0" shapeId="0" xr:uid="{00000000-0006-0000-0500-000008000000}">
      <text>
        <r>
          <rPr>
            <b/>
            <sz val="9"/>
            <color indexed="81"/>
            <rFont val="Tahoma"/>
            <family val="2"/>
          </rPr>
          <t>&lt;[[PortfolioProperties] - [Financials (Seq: 1)] - [Financial Line Items (Seq: 1)] O -HAP Expiration Date - Both]&gt;</t>
        </r>
      </text>
    </comment>
    <comment ref="L22" authorId="0" shapeId="0" xr:uid="{00000000-0006-0000-0500-000009000000}">
      <text>
        <r>
          <rPr>
            <b/>
            <sz val="9"/>
            <color indexed="81"/>
            <rFont val="Tahoma"/>
            <family val="2"/>
          </rPr>
          <t>&lt;[[PortfolioProperties] - [Financials (Seq: 1)] - [Financial Line Items (Seq: 1)] Yes No Id - Section236 Subsidy - Both]&gt;</t>
        </r>
      </text>
    </comment>
    <comment ref="L23" authorId="0" shapeId="0" xr:uid="{00000000-0006-0000-0500-00000A000000}">
      <text>
        <r>
          <rPr>
            <b/>
            <sz val="9"/>
            <color indexed="81"/>
            <rFont val="Tahoma"/>
            <family val="2"/>
          </rPr>
          <t>&lt;[[PortfolioProperties] - [Financials (Seq: 1)] - [Financial Line Items (Seq: 1)] O - Section 236 Annual Subsidy Amount - Both]&gt;</t>
        </r>
      </text>
    </comment>
    <comment ref="L24" authorId="0" shapeId="0" xr:uid="{00000000-0006-0000-0500-00000B000000}">
      <text>
        <r>
          <rPr>
            <b/>
            <sz val="9"/>
            <color indexed="81"/>
            <rFont val="Tahoma"/>
            <family val="2"/>
          </rPr>
          <t>&lt;[[PortfolioProperties] - [Financials (Seq: 1)] - [Financial Line Items (Seq: 1)] O - Section 236 Expiration Date - Both]&gt;</t>
        </r>
      </text>
    </comment>
    <comment ref="L25" authorId="0" shapeId="0" xr:uid="{00000000-0006-0000-0500-00000C000000}">
      <text>
        <r>
          <rPr>
            <b/>
            <sz val="9"/>
            <color indexed="81"/>
            <rFont val="Tahoma"/>
            <family val="2"/>
          </rPr>
          <t>&lt;[[PortfolioProperties] - [Financials (Seq: 1)] - [Financial Line Items (Seq: 1)] Yes No Id - RAD Subsidy - Both]&gt;</t>
        </r>
      </text>
    </comment>
    <comment ref="L26" authorId="0" shapeId="0" xr:uid="{00000000-0006-0000-0500-00000D000000}">
      <text>
        <r>
          <rPr>
            <b/>
            <sz val="9"/>
            <color indexed="81"/>
            <rFont val="Tahoma"/>
            <family val="2"/>
          </rPr>
          <t>&lt;[[PortfolioProperties] - [Financials (Seq: 1)] - [Financial Line Items (Seq: 1)] O -RAD Annual Subsidy Amount - Both]&gt;</t>
        </r>
      </text>
    </comment>
    <comment ref="L27" authorId="0" shapeId="0" xr:uid="{00000000-0006-0000-0500-00000E000000}">
      <text>
        <r>
          <rPr>
            <b/>
            <sz val="9"/>
            <color indexed="81"/>
            <rFont val="Tahoma"/>
            <family val="2"/>
          </rPr>
          <t>&lt;[[PortfolioProperties] - [Financials (Seq: 1)] - [Financial Line Items (Seq: 1)] O -RAD Expiration Date - Both]&gt;</t>
        </r>
      </text>
    </comment>
    <comment ref="L28" authorId="0" shapeId="0" xr:uid="{00000000-0006-0000-0500-00000F000000}">
      <text>
        <r>
          <rPr>
            <b/>
            <sz val="9"/>
            <color indexed="81"/>
            <rFont val="Tahoma"/>
            <family val="2"/>
          </rPr>
          <t>&lt;[[PortfolioProperties] - [Financials (Seq: 1)] - [Financial Line Items (Seq: 1)] Yes No Id - Other Subsidy - Both]&gt;</t>
        </r>
      </text>
    </comment>
    <comment ref="L29" authorId="0" shapeId="0" xr:uid="{00000000-0006-0000-0500-000010000000}">
      <text>
        <r>
          <rPr>
            <b/>
            <sz val="9"/>
            <color indexed="81"/>
            <rFont val="Tahoma"/>
            <family val="2"/>
          </rPr>
          <t>&lt;[[PortfolioProperties] - [Financials (Seq: 1)] - [Financial Line Items (Seq: 1)] O - Other Annual Subsidy Amount - Both]&gt;</t>
        </r>
      </text>
    </comment>
    <comment ref="L30" authorId="0" shapeId="0" xr:uid="{00000000-0006-0000-0500-000011000000}">
      <text>
        <r>
          <rPr>
            <b/>
            <sz val="9"/>
            <color indexed="81"/>
            <rFont val="Tahoma"/>
            <family val="2"/>
          </rPr>
          <t>&lt;[[PortfolioProperties] - [Financials (Seq: 1)] - [Financial Line Items (Seq: 1)] O - Other Subsidy Expiration Date - Both]&gt;</t>
        </r>
      </text>
    </comment>
    <comment ref="L33" authorId="0" shapeId="0" xr:uid="{00000000-0006-0000-0500-000012000000}">
      <text>
        <r>
          <rPr>
            <b/>
            <sz val="9"/>
            <color indexed="81"/>
            <rFont val="Tahoma"/>
            <family val="2"/>
          </rPr>
          <t>&lt;[[PortfolioProperties] - [Financials (Seq: 1)] - [Financial Line Items (Seq: 1)] O - Total Units - Both]&gt;</t>
        </r>
      </text>
    </comment>
    <comment ref="L34" authorId="0" shapeId="0" xr:uid="{00000000-0006-0000-0500-000013000000}">
      <text>
        <r>
          <rPr>
            <b/>
            <sz val="9"/>
            <color indexed="81"/>
            <rFont val="Tahoma"/>
            <family val="2"/>
          </rPr>
          <t>&lt;[[PortfolioProperties] - [Financials (Seq: 1)] - [Financial Line Items (Seq: 1)] O - Occupied Units - Both]&gt;</t>
        </r>
      </text>
    </comment>
    <comment ref="L35" authorId="0" shapeId="0" xr:uid="{00000000-0006-0000-0500-000014000000}">
      <text>
        <r>
          <rPr>
            <b/>
            <sz val="9"/>
            <color indexed="81"/>
            <rFont val="Tahoma"/>
            <family val="2"/>
          </rPr>
          <t>&lt;[[PortfolioProperties] - [Financials (Seq: 1)] - [Financial Line Items (Seq: 1)] O - Rent Free Units - Both]&gt;</t>
        </r>
      </text>
    </comment>
    <comment ref="L36" authorId="0" shapeId="0" xr:uid="{00000000-0006-0000-0500-000015000000}">
      <text>
        <r>
          <rPr>
            <b/>
            <sz val="9"/>
            <color indexed="81"/>
            <rFont val="Tahoma"/>
            <family val="2"/>
          </rPr>
          <t>&lt;[[PortfolioProperties] - [Financials (Seq: 1)] - [Financial Line Items (Seq: 1)] O - Vacant Units Pre Leased - Both]&gt;</t>
        </r>
      </text>
    </comment>
    <comment ref="L37" authorId="0" shapeId="0" xr:uid="{00000000-0006-0000-0500-000016000000}">
      <text>
        <r>
          <rPr>
            <b/>
            <sz val="9"/>
            <color indexed="81"/>
            <rFont val="Tahoma"/>
            <family val="2"/>
          </rPr>
          <t>&lt;[[PortfolioProperties] - [Financials (Seq: 1)] - [Financial Line Items (Seq: 1)] O - Vacant Units Not Leased - Both]&gt;</t>
        </r>
      </text>
    </comment>
    <comment ref="L38" authorId="0" shapeId="0" xr:uid="{00000000-0006-0000-0500-000017000000}">
      <text>
        <r>
          <rPr>
            <b/>
            <sz val="9"/>
            <color indexed="81"/>
            <rFont val="Tahoma"/>
            <family val="2"/>
          </rPr>
          <t>&lt;[[PortfolioProperties] - [Financials (Seq: 1)] - [Financial Line Items (Seq: 1)] O - Vacant Units Other - Both]&gt;</t>
        </r>
      </text>
    </comment>
    <comment ref="L39" authorId="0" shapeId="0" xr:uid="{00000000-0006-0000-0500-000018000000}">
      <text>
        <r>
          <rPr>
            <b/>
            <sz val="9"/>
            <color indexed="81"/>
            <rFont val="Tahoma"/>
            <family val="2"/>
          </rPr>
          <t>&lt;[[PortfolioProperties] - [Financials (Seq: 1)] - [Financial Line Items (Seq: 1)] O - Number Of Move Outs - Both]&gt;</t>
        </r>
      </text>
    </comment>
    <comment ref="L57" authorId="0" shapeId="0" xr:uid="{00000000-0006-0000-0500-000026000000}">
      <text>
        <r>
          <rPr>
            <b/>
            <sz val="9"/>
            <color indexed="81"/>
            <rFont val="Tahoma"/>
            <family val="2"/>
          </rPr>
          <t>&lt;[[PortfolioProperties] - [Financials (Seq: 1)] - [Financial Line Items (Seq: 1)] O - Principal On Other Mortgage Payable 1 - Both]&gt;</t>
        </r>
      </text>
    </comment>
    <comment ref="L58" authorId="0" shapeId="0" xr:uid="{00000000-0006-0000-0500-000027000000}">
      <text>
        <r>
          <rPr>
            <b/>
            <sz val="9"/>
            <color indexed="81"/>
            <rFont val="Tahoma"/>
            <family val="2"/>
          </rPr>
          <t>&lt;[[PortfolioProperties] - [Financials (Seq: 1)] - [Financial Line Items (Seq: 1)] O - Principal On Other Mortgage Payable 2 - Both]&gt;</t>
        </r>
      </text>
    </comment>
    <comment ref="L59" authorId="0" shapeId="0" xr:uid="{00000000-0006-0000-0500-000028000000}">
      <text>
        <r>
          <rPr>
            <b/>
            <sz val="9"/>
            <color indexed="81"/>
            <rFont val="Tahoma"/>
            <family val="2"/>
          </rPr>
          <t>&lt;[[PortfolioProperties] - [Financials (Seq: 1)] - [Financial Line Items (Seq: 1)] O - Principal On Other Mortgage Payable 3 - Both]&gt;</t>
        </r>
      </text>
    </comment>
    <comment ref="L60" authorId="0" shapeId="0" xr:uid="{00000000-0006-0000-0500-000029000000}">
      <text>
        <r>
          <rPr>
            <b/>
            <sz val="9"/>
            <color indexed="81"/>
            <rFont val="Tahoma"/>
            <family val="2"/>
          </rPr>
          <t>&lt;[[PortfolioProperties] - [Financials (Seq: 1)] - [Financial Line Items (Seq: 1)] O - Principal On Other Mortgage Payable 4 - Both]&gt;</t>
        </r>
      </text>
    </comment>
    <comment ref="L61" authorId="0" shapeId="0" xr:uid="{00000000-0006-0000-0500-00002A000000}">
      <text>
        <r>
          <rPr>
            <b/>
            <sz val="9"/>
            <color indexed="81"/>
            <rFont val="Tahoma"/>
            <family val="2"/>
          </rPr>
          <t>&lt;[[PortfolioProperties] - [Financials (Seq: 1)] - [Financial Line Items (Seq: 1)] O - Principal On Other Mortgage Payable 5 - Both]&gt;</t>
        </r>
      </text>
    </comment>
    <comment ref="L64" authorId="0" shapeId="0" xr:uid="{00000000-0006-0000-0500-00002B000000}">
      <text>
        <r>
          <rPr>
            <b/>
            <sz val="9"/>
            <color indexed="81"/>
            <rFont val="Tahoma"/>
            <family val="2"/>
          </rPr>
          <t>&lt;[[PortfolioProperties] - [Financials (Seq: 1)] - [Financial Line Items (Seq: 1)] O - Annual Distributions Earned - Both]&gt;</t>
        </r>
      </text>
    </comment>
    <comment ref="L65" authorId="0" shapeId="0" xr:uid="{00000000-0006-0000-0500-00002C000000}">
      <text>
        <r>
          <rPr>
            <b/>
            <sz val="9"/>
            <color indexed="81"/>
            <rFont val="Tahoma"/>
            <family val="2"/>
          </rPr>
          <t>&lt;[[PortfolioProperties] - [Financials (Seq: 1)] - [Financial Line Items (Seq: 1)] O - Distributions Unpaid - Both]&gt;</t>
        </r>
      </text>
    </comment>
    <comment ref="L66" authorId="0" shapeId="0" xr:uid="{00000000-0006-0000-0500-00002D000000}">
      <text>
        <r>
          <rPr>
            <b/>
            <sz val="9"/>
            <color indexed="81"/>
            <rFont val="Tahoma"/>
            <family val="2"/>
          </rPr>
          <t>&lt;[[PortfolioProperties] - [Financials (Seq: 1)] - [Financial Line Items (Seq: 1)] O - Surplus Cash - Both]&gt;</t>
        </r>
      </text>
    </comment>
    <comment ref="L67" authorId="0" shapeId="0" xr:uid="{00000000-0006-0000-0500-00002E000000}">
      <text>
        <r>
          <rPr>
            <b/>
            <sz val="9"/>
            <color indexed="81"/>
            <rFont val="Tahoma"/>
            <family val="2"/>
          </rPr>
          <t>&lt;[[PortfolioProperties] - [Financials (Seq: 1)] - [Financial Line Items (Seq: 1)] O - Paymentof Residual Receipts to Operating Reserve - Both]&gt;</t>
        </r>
      </text>
    </comment>
    <comment ref="L69" authorId="0" shapeId="0" xr:uid="{00000000-0006-0000-0500-00002F000000}">
      <text>
        <r>
          <rPr>
            <b/>
            <sz val="9"/>
            <color indexed="81"/>
            <rFont val="Tahoma"/>
            <family val="2"/>
          </rPr>
          <t>&lt;[[PortfolioProperties] - [Financials (Seq: 1)] - [Financial Line Items (Seq: 1)] O - Distributions to Owner - Both]&gt;</t>
        </r>
      </text>
    </comment>
    <comment ref="L70" authorId="0" shapeId="0" xr:uid="{00000000-0006-0000-0500-000030000000}">
      <text>
        <r>
          <rPr>
            <b/>
            <sz val="9"/>
            <color indexed="81"/>
            <rFont val="Tahoma"/>
            <family val="2"/>
          </rPr>
          <t>&lt;[[PortfolioProperties] - [Financials (Seq: 1)] - [Financial Line Items (Seq: 1)] O - Receipts from Owner Owner Advances - Both]&gt;</t>
        </r>
      </text>
    </comment>
    <comment ref="L71" authorId="0" shapeId="0" xr:uid="{00000000-0006-0000-0500-000031000000}">
      <text>
        <r>
          <rPr>
            <b/>
            <sz val="9"/>
            <color indexed="81"/>
            <rFont val="Tahoma"/>
            <family val="2"/>
          </rPr>
          <t>&lt;[[PortfolioProperties] - [Financials (Seq: 1)] - [Financial Line Items (Seq: 1)] O - Owner Advances YTD - Both]&gt;</t>
        </r>
      </text>
    </comment>
    <comment ref="L72" authorId="0" shapeId="0" xr:uid="{00000000-0006-0000-0500-000032000000}">
      <text>
        <r>
          <rPr>
            <b/>
            <sz val="9"/>
            <color indexed="81"/>
            <rFont val="Tahoma"/>
            <family val="2"/>
          </rPr>
          <t>&lt;[[PortfolioProperties] - [Financials (Seq: 1)] - [Financial Line Items (Seq: 1)] O - Repayment of Owner Advances - Both]&gt;</t>
        </r>
      </text>
    </comment>
    <comment ref="L73" authorId="0" shapeId="0" xr:uid="{00000000-0006-0000-0500-000033000000}">
      <text>
        <r>
          <rPr>
            <b/>
            <sz val="9"/>
            <color indexed="81"/>
            <rFont val="Tahoma"/>
            <family val="2"/>
          </rPr>
          <t>&lt;[[PortfolioProperties] - [Financials (Seq: 1)] - [Financial Line Items (Seq: 1)] O - Receipts for Reserve Accounts - Both]&gt;</t>
        </r>
      </text>
    </comment>
    <comment ref="L74" authorId="0" shapeId="0" xr:uid="{00000000-0006-0000-0500-000034000000}">
      <text>
        <r>
          <rPr>
            <b/>
            <sz val="9"/>
            <color indexed="81"/>
            <rFont val="Tahoma"/>
            <family val="2"/>
          </rPr>
          <t>&lt;[[PortfolioProperties] - [Financials (Seq: 1)] - [Financial Line Items (Seq: 1)] O - Receipts from Insurance Claims - Both]&gt;</t>
        </r>
      </text>
    </comment>
    <comment ref="L76" authorId="1" shapeId="0" xr:uid="{6B2DC1DE-C539-4152-8817-6D2AA05392BC}">
      <text>
        <r>
          <rPr>
            <b/>
            <sz val="9"/>
            <color indexed="81"/>
            <rFont val="Tahoma"/>
            <family val="2"/>
          </rPr>
          <t>&lt;[[PortfolioProperties] - [Financials (Seq: 1)] - [Financial Line Items (Seq: 1)] - [Financial Line Item - Cash Flow Statements (Seq: 1)] O - Cash And Cash Equivalents At Beginning Of Year - Both]&gt;</t>
        </r>
      </text>
    </comment>
    <comment ref="L77" authorId="1" shapeId="0" xr:uid="{6346E5F4-BA06-4752-A4BC-6F8CBC46B823}">
      <text>
        <r>
          <rPr>
            <b/>
            <sz val="9"/>
            <color indexed="81"/>
            <rFont val="Tahoma"/>
            <family val="2"/>
          </rPr>
          <t>&lt;[[PortfolioProperties] - [Financials (Seq: 1)] - [Financial Line Items (Seq: 1)] - [Financial Line Item - Cash Flow Statements (Seq: 1)] O - Cash And Cash Equivalents At End Of Year From Audited Financial Statements - Both]&gt;</t>
        </r>
      </text>
    </comment>
  </commentList>
</comments>
</file>

<file path=xl/sharedStrings.xml><?xml version="1.0" encoding="utf-8"?>
<sst xmlns="http://schemas.openxmlformats.org/spreadsheetml/2006/main" count="4282" uniqueCount="1738">
  <si>
    <t>ProLink Account ID
(Layer 4)</t>
  </si>
  <si>
    <t>ProLink Master Account Name
(Layer 4)</t>
  </si>
  <si>
    <t>Level</t>
  </si>
  <si>
    <t>Definition</t>
  </si>
  <si>
    <t>HUD Account ID</t>
  </si>
  <si>
    <t>HUD Account Name</t>
  </si>
  <si>
    <t>Asset</t>
  </si>
  <si>
    <t>Yes</t>
  </si>
  <si>
    <t>Current Asset</t>
  </si>
  <si>
    <t>Cash Operation Unrestricted</t>
  </si>
  <si>
    <t>Cash Operation (catchall)</t>
  </si>
  <si>
    <t>No</t>
  </si>
  <si>
    <t>Cash Operations</t>
  </si>
  <si>
    <t>Petty Cash</t>
  </si>
  <si>
    <t>Cash and Cash Equivalent</t>
  </si>
  <si>
    <t>Cash in Money Market Account</t>
  </si>
  <si>
    <t>Cash Operation Other</t>
  </si>
  <si>
    <t>Cash Construction</t>
  </si>
  <si>
    <t>Cash Construction (catchall)</t>
  </si>
  <si>
    <t>Construction Cash Account</t>
  </si>
  <si>
    <t>Construction Escrow</t>
  </si>
  <si>
    <t>Cash Restricted</t>
  </si>
  <si>
    <t>Cash Restricted (catchall)</t>
  </si>
  <si>
    <t>Cash Entity (catchall)</t>
  </si>
  <si>
    <t>Cash - Entity</t>
  </si>
  <si>
    <t>Cash Restricted for Equity Refundable</t>
  </si>
  <si>
    <t>Cash Restricted Other</t>
  </si>
  <si>
    <t>A/R Tenant</t>
  </si>
  <si>
    <t>A/R Tenant (catchall)</t>
  </si>
  <si>
    <t>Tenant/Member Accounts Receivable (Coops)</t>
  </si>
  <si>
    <t>A/R Tenant Doubtful Account (catchall)</t>
  </si>
  <si>
    <t>Allowance for Doubtful Accounts</t>
  </si>
  <si>
    <t>A/R Tenant Residential</t>
  </si>
  <si>
    <t>A/R Tenant Residential Doubtful Account</t>
  </si>
  <si>
    <t>A/R Tenant Commercial</t>
  </si>
  <si>
    <t>A/R Tenant Commercial Doubtful Account</t>
  </si>
  <si>
    <t>A/R Tenant Rent Subsidy (catchall)</t>
  </si>
  <si>
    <t>A/R Tenant Rent Subsidy HUD Section 8</t>
  </si>
  <si>
    <t>Accounts Receivable - HUD</t>
  </si>
  <si>
    <t>A/R Tenant Rent Subsidy (custom 1)</t>
  </si>
  <si>
    <t>A/R Tenant Rent Subsidy (custom 2)</t>
  </si>
  <si>
    <t>A/R Tenant Rent Subsidy (custom 3)</t>
  </si>
  <si>
    <t>A/R Tenant Rent Subsidy Other</t>
  </si>
  <si>
    <t>A/R Tenant Medicare/Medicaid</t>
  </si>
  <si>
    <t>A/R Tenant - Medicare/Medicaid</t>
  </si>
  <si>
    <t>A/R Tenant Medicare/Medicaid Doubtful Account</t>
  </si>
  <si>
    <t>A/R Tenant Allowance for Doubtful Accounts - Medicare/Medicaid</t>
  </si>
  <si>
    <t>A/R Tenant Other</t>
  </si>
  <si>
    <t>A/R Tenant Other Doubtful Account</t>
  </si>
  <si>
    <t>A/R Operation</t>
  </si>
  <si>
    <t>A/R Operation (catchall)</t>
  </si>
  <si>
    <t>Accounts and Notes Receivable - Operations</t>
  </si>
  <si>
    <t>A/R Operation Grant</t>
  </si>
  <si>
    <t>A/R Operation Tenant Equity Increase</t>
  </si>
  <si>
    <t>A/R Operation Real Estate Tax Equivalent</t>
  </si>
  <si>
    <t>A/R Operation Laundry Income</t>
  </si>
  <si>
    <t>A/R Operation Insurance Refund</t>
  </si>
  <si>
    <t>A/R Operation Subscription</t>
  </si>
  <si>
    <t>A/R Operation Other</t>
  </si>
  <si>
    <t>N/R Affiliate</t>
  </si>
  <si>
    <t>N/R Short-term Affiliate (catchall)</t>
  </si>
  <si>
    <t>N/R Short-term Affiliate Doubtful Accounts (catchall)</t>
  </si>
  <si>
    <t>N/R Non-Affiliate</t>
  </si>
  <si>
    <t>N/R Short-term Non-Affiliate (catchall)</t>
  </si>
  <si>
    <t>N/R Short-term Non-Affiliate Doubtful Accounts (catchall)</t>
  </si>
  <si>
    <t>A/R Interest</t>
  </si>
  <si>
    <t>A/R Interest (catchall)</t>
  </si>
  <si>
    <t>Accounts Receivables - Interest</t>
  </si>
  <si>
    <t>A/R Interest Reduction Payment Receivable</t>
  </si>
  <si>
    <t>Interest Reduction Payment Receivable</t>
  </si>
  <si>
    <t>Accrued Investment Interest Receivable</t>
  </si>
  <si>
    <t>Investment Short-term</t>
  </si>
  <si>
    <t>Investment Short-term (catchall)</t>
  </si>
  <si>
    <t>Investment Short-term Operation</t>
  </si>
  <si>
    <t>Short Term Investments - Operations</t>
  </si>
  <si>
    <t>Investment Short-term Entity</t>
  </si>
  <si>
    <t>Short Term Investments - Entity</t>
  </si>
  <si>
    <t>Inventory</t>
  </si>
  <si>
    <t>Inventory (catchall)</t>
  </si>
  <si>
    <t>Other Current Asset</t>
  </si>
  <si>
    <t>Other Current Asset (catchall)</t>
  </si>
  <si>
    <t>Miscellaneous Current Assets</t>
  </si>
  <si>
    <t>Prepaid Ground Lease Current</t>
  </si>
  <si>
    <t>Due From Affiliate (catchall)</t>
  </si>
  <si>
    <t>Due From General Partner</t>
  </si>
  <si>
    <t>Due From Limited Partner</t>
  </si>
  <si>
    <t>Due From Stockholder</t>
  </si>
  <si>
    <t>Due From Officer/Member</t>
  </si>
  <si>
    <t>Due From Affiliate Other</t>
  </si>
  <si>
    <t>Due From Non-Affiliate (catchall)</t>
  </si>
  <si>
    <t>Due From Managing Agent</t>
  </si>
  <si>
    <t>Due From General Contractor</t>
  </si>
  <si>
    <t>Due From Non-Affiliate Other</t>
  </si>
  <si>
    <t>Due From HUD (catchall)</t>
  </si>
  <si>
    <t>Due From HUD (custom 1)</t>
  </si>
  <si>
    <t>Due From HUD (custom 2)</t>
  </si>
  <si>
    <t>Due From HUD (custom 3)</t>
  </si>
  <si>
    <t>Due From HUD (custom 4)</t>
  </si>
  <si>
    <t>Due From HUD (custom 5)</t>
  </si>
  <si>
    <t>Due From State Government (catchall)</t>
  </si>
  <si>
    <t>Due From State Government (custom 1)</t>
  </si>
  <si>
    <t>Due From State Government (custom 2)</t>
  </si>
  <si>
    <t>Due From State Government (custom 3)</t>
  </si>
  <si>
    <t>Due From Local Government (catchall)</t>
  </si>
  <si>
    <t>Due From Local Government (custom 1)</t>
  </si>
  <si>
    <t>Due From Local Government (custom 2)</t>
  </si>
  <si>
    <t>Due From Local Government (custom 3)</t>
  </si>
  <si>
    <t>Due From Local Government (custom 4)</t>
  </si>
  <si>
    <t>Due From Local Government (custom 5)</t>
  </si>
  <si>
    <t>Due From Tenant (catchall)</t>
  </si>
  <si>
    <t>Due From Tenant Residential</t>
  </si>
  <si>
    <t>Due From Tenant Commercial</t>
  </si>
  <si>
    <t>Due From Tenant Security Account</t>
  </si>
  <si>
    <t>PREPAID EXPENSES</t>
  </si>
  <si>
    <t>Due From Account (catchall)</t>
  </si>
  <si>
    <t>Due From Escrow</t>
  </si>
  <si>
    <t>Due From Operating Account</t>
  </si>
  <si>
    <t>Due From Replacement Reserve</t>
  </si>
  <si>
    <t>Due From Account Other</t>
  </si>
  <si>
    <t>Tenant Deposit</t>
  </si>
  <si>
    <t>Tenant Deposit (catchall)</t>
  </si>
  <si>
    <t>Tenant/Patient Deposits Held in Trust</t>
  </si>
  <si>
    <t>Tenant Deposit Residential (catchall)</t>
  </si>
  <si>
    <t>Tenant Deposit Residential Security</t>
  </si>
  <si>
    <t>Tenant Deposit Residential Utility</t>
  </si>
  <si>
    <t>Tenant Deposit Residential Applicant</t>
  </si>
  <si>
    <t>Tenant Deposit Residential Garage</t>
  </si>
  <si>
    <t>Tenant Deposit Residential Other</t>
  </si>
  <si>
    <t>Tenant Deposit Commercial (catchall)</t>
  </si>
  <si>
    <t>Tenant Deposit Commercial Security</t>
  </si>
  <si>
    <t>Tenant Deposit Commercial Utility</t>
  </si>
  <si>
    <t>Tenant Deposit Commercial Applicant</t>
  </si>
  <si>
    <t>Tenant Deposit Commercial Garage</t>
  </si>
  <si>
    <t>Tenant Deposit Commercial Other</t>
  </si>
  <si>
    <t>Tenant Deposit Other</t>
  </si>
  <si>
    <t>Prepaid Expense</t>
  </si>
  <si>
    <t>Prepaid Expense (catchall)</t>
  </si>
  <si>
    <t>Prepaid Expenses</t>
  </si>
  <si>
    <t>Prepaid Expense Utility</t>
  </si>
  <si>
    <t>Prepaid Expense Utility (catchall)</t>
  </si>
  <si>
    <t>Prepaid Expense Utility Fuel</t>
  </si>
  <si>
    <t>Prepaid Expense Utility Water and Sewer</t>
  </si>
  <si>
    <t>Prepaid Expense Utility Gasoline and Oil</t>
  </si>
  <si>
    <t>Prepaid Expense Utility Other</t>
  </si>
  <si>
    <t>Supply Inventory</t>
  </si>
  <si>
    <t>Prepaid Maintenance Contract</t>
  </si>
  <si>
    <t>Prepaid Insurance and Tax</t>
  </si>
  <si>
    <t>Prepaid Insurance and Tax (catchall)</t>
  </si>
  <si>
    <t>Prepaid Insurance Property and Liability</t>
  </si>
  <si>
    <t>Prepaid Insurance Payroll</t>
  </si>
  <si>
    <t>Prepaid Employee Health Benefits</t>
  </si>
  <si>
    <t>Prepaid Mortgage Insurance</t>
  </si>
  <si>
    <t>Prepaid Tax Property</t>
  </si>
  <si>
    <t>Other Prepaid Expense</t>
  </si>
  <si>
    <t>Other Prepaid Expense (catchall)</t>
  </si>
  <si>
    <t>Funded Reserve</t>
  </si>
  <si>
    <t>Escrow Deposit</t>
  </si>
  <si>
    <t>Escrow Deposit (catchall)</t>
  </si>
  <si>
    <t>Escrow Deposits</t>
  </si>
  <si>
    <t>Escrow Deposit Mortgage</t>
  </si>
  <si>
    <t>Violation Escrow</t>
  </si>
  <si>
    <t>Interest Rate Cap Escrow</t>
  </si>
  <si>
    <t>Mortgage Repair Escrow</t>
  </si>
  <si>
    <t>Certificate of Occupancy Escrow</t>
  </si>
  <si>
    <t>Punchlist Escrow</t>
  </si>
  <si>
    <t>Replacement Reserve</t>
  </si>
  <si>
    <t>Replacement Reserve (catchall)</t>
  </si>
  <si>
    <t>Replacement Reserve Minimum Required</t>
  </si>
  <si>
    <t>Replacement Reserve Additional</t>
  </si>
  <si>
    <t>Capital Improvement Reserve</t>
  </si>
  <si>
    <t>Building Reserve</t>
  </si>
  <si>
    <t>Other Reserve Restricted</t>
  </si>
  <si>
    <t>Other Reserve Restricted (catchall)</t>
  </si>
  <si>
    <t>Other Reserves</t>
  </si>
  <si>
    <t>Residual Receipt Reserve</t>
  </si>
  <si>
    <t>Residual Receipt Reserve (catchall)</t>
  </si>
  <si>
    <t>Residual Receipts Reserve</t>
  </si>
  <si>
    <t>Bond Reserve</t>
  </si>
  <si>
    <t>Bond Reserve (catchall)</t>
  </si>
  <si>
    <t>Bond Reserves Catchall</t>
  </si>
  <si>
    <t>Other Reserve</t>
  </si>
  <si>
    <t>Other Reserve (catchall)</t>
  </si>
  <si>
    <t>General Operating Reserve Coop</t>
  </si>
  <si>
    <t xml:space="preserve">General Operating Reserve (Coops) </t>
  </si>
  <si>
    <t>Operating Reserve Supplemental</t>
  </si>
  <si>
    <t>Operating Reserve (custom 1)</t>
  </si>
  <si>
    <t>Operating Reserve (custom 2)</t>
  </si>
  <si>
    <t>Bond Sinking Fund</t>
  </si>
  <si>
    <t>Sinking Fund</t>
  </si>
  <si>
    <t>Working Capital Reserve</t>
  </si>
  <si>
    <t>Section 8 Reserve</t>
  </si>
  <si>
    <t>Section 8 Reserve (custom 1)</t>
  </si>
  <si>
    <t>Section 8 Reserve (custom 2)</t>
  </si>
  <si>
    <t>Principal &amp; Interest Reserve</t>
  </si>
  <si>
    <t>Social Services Reserve</t>
  </si>
  <si>
    <t>Reserve (custom 1)</t>
  </si>
  <si>
    <t>Reserve (custom 2)</t>
  </si>
  <si>
    <t>Other Reserve Other</t>
  </si>
  <si>
    <t>Deposit to Coop</t>
  </si>
  <si>
    <t>Deposits to Coops</t>
  </si>
  <si>
    <t>Apartment Rehabilitation Deposits (Coops)</t>
  </si>
  <si>
    <t>Improvement</t>
  </si>
  <si>
    <t>Management Improvement and Operating Plan</t>
  </si>
  <si>
    <t xml:space="preserve">Assessment Account </t>
  </si>
  <si>
    <t>Fixed Asset</t>
  </si>
  <si>
    <t>Land</t>
  </si>
  <si>
    <t>Land (catchall)</t>
  </si>
  <si>
    <t>Price of Land Only</t>
  </si>
  <si>
    <t>Cost of Improvement to Land</t>
  </si>
  <si>
    <t>Building</t>
  </si>
  <si>
    <t>Building (catchall)</t>
  </si>
  <si>
    <t>Buildings</t>
  </si>
  <si>
    <t>Building only</t>
  </si>
  <si>
    <t>Improvement to Building</t>
  </si>
  <si>
    <t>Fixed Building Equipment</t>
  </si>
  <si>
    <t>Work in Progress</t>
  </si>
  <si>
    <t>Building Other</t>
  </si>
  <si>
    <t>Equipment Portable</t>
  </si>
  <si>
    <t>Building Equipment Portable (catchall)</t>
  </si>
  <si>
    <t>Building Equipment (Portable)</t>
  </si>
  <si>
    <t>Furniture</t>
  </si>
  <si>
    <t>Furniture (catchall)</t>
  </si>
  <si>
    <t>Common Area Furniture for Tenant Use</t>
  </si>
  <si>
    <t>Furniture for Project/Member Use</t>
  </si>
  <si>
    <t>Furnishings Not Charged to Building Cost</t>
  </si>
  <si>
    <t>Furnishings</t>
  </si>
  <si>
    <t>Appliances</t>
  </si>
  <si>
    <t>Office Furniture and Equipment for Project Use</t>
  </si>
  <si>
    <t>Office Furniture and Equipment</t>
  </si>
  <si>
    <t>Furniture Other</t>
  </si>
  <si>
    <t>Maintenance Equipment</t>
  </si>
  <si>
    <t>Maintenance Equipment (catchall)</t>
  </si>
  <si>
    <t>Motor Vehicle</t>
  </si>
  <si>
    <t>Motor Vehicle (catchall)</t>
  </si>
  <si>
    <t>Motor Vehicles</t>
  </si>
  <si>
    <t>Other Fixed Asset</t>
  </si>
  <si>
    <t>Miscellaneous Fixed Assets</t>
  </si>
  <si>
    <t>Accumulated Depreciation</t>
  </si>
  <si>
    <t>Fixed Asset Soft Cost</t>
  </si>
  <si>
    <t>Investment Long-term</t>
  </si>
  <si>
    <t>Investment Long-term Operation</t>
  </si>
  <si>
    <t>Investment Long-term Operation (catchall)</t>
  </si>
  <si>
    <t>Investments - Operations</t>
  </si>
  <si>
    <t>Investment Long-term Entity</t>
  </si>
  <si>
    <t>Investment Long-term Entity (catchall)</t>
  </si>
  <si>
    <t>Investments - Entity</t>
  </si>
  <si>
    <t>Deferred Financing Cost</t>
  </si>
  <si>
    <t>Deferred Financing Cost (catchall)</t>
  </si>
  <si>
    <t>Deferred Financing Costs</t>
  </si>
  <si>
    <t>Deferred Financing Cost Loan</t>
  </si>
  <si>
    <t>Deferred Financing Cost Syndication</t>
  </si>
  <si>
    <t>Deferred Financing Cost Organization</t>
  </si>
  <si>
    <t>Deferred Financing Cost Financing</t>
  </si>
  <si>
    <t>Deferred Financing Cost Leasing</t>
  </si>
  <si>
    <t>Deferred Financing Cost Refinancing</t>
  </si>
  <si>
    <t>Deferred Financing Cost Accumulated Amortization (catchall)</t>
  </si>
  <si>
    <t>Intangible Asset</t>
  </si>
  <si>
    <t>Intangible Asset (catchall)</t>
  </si>
  <si>
    <t>Unamortized Loan Cost (catchall)</t>
  </si>
  <si>
    <t>Unamortized Loan Cost - 8A</t>
  </si>
  <si>
    <t>Property Tax Exemption and Abatement Cost net of Accumulated Amortization (catchall)</t>
  </si>
  <si>
    <t>Property Tax Exemption and Abatement Cost (custom 1)</t>
  </si>
  <si>
    <t>Property Tax Exemption and Abatement Cost (custom 2)</t>
  </si>
  <si>
    <t>Property Tax Exemption and Abatement Cost (custom 3)</t>
  </si>
  <si>
    <t>Leasing Cost net of Accumulated Amortization (catchall)</t>
  </si>
  <si>
    <t>Tax Credit Monitoring Fee net of Accumulated Amortization (catchall)</t>
  </si>
  <si>
    <t>Investment Long-term Other</t>
  </si>
  <si>
    <t>Investment Long-term Other (catchall)</t>
  </si>
  <si>
    <t>Other Asset</t>
  </si>
  <si>
    <t>Other Asset (catchall)</t>
  </si>
  <si>
    <t>Grant Income Receivable</t>
  </si>
  <si>
    <t>Straight Line Rent Receivable</t>
  </si>
  <si>
    <t>Prepaid Ground Lease Long-term</t>
  </si>
  <si>
    <t>Other Asset (custom 1)</t>
  </si>
  <si>
    <t>Other Asset (custom 2)</t>
  </si>
  <si>
    <t>Liability</t>
  </si>
  <si>
    <t>Current Liability</t>
  </si>
  <si>
    <t>Bank Overdraft</t>
  </si>
  <si>
    <t>Bank Overdraft (catchall)</t>
  </si>
  <si>
    <t>Bank Overdraft - Operations</t>
  </si>
  <si>
    <t>A/P Operation</t>
  </si>
  <si>
    <t>A/P Operation (catchall)</t>
  </si>
  <si>
    <t>Accounts Payable - Operations Catchall</t>
  </si>
  <si>
    <t>A/P Construction and Development</t>
  </si>
  <si>
    <t>Accounts Payable - Construction/Development</t>
  </si>
  <si>
    <t>A/P Operation Other</t>
  </si>
  <si>
    <t>A/P Improvement</t>
  </si>
  <si>
    <t>A/P Project Improvement Item (catchall)</t>
  </si>
  <si>
    <t>Accounts Payable - Project Improvement Items</t>
  </si>
  <si>
    <t>A/P Entity</t>
  </si>
  <si>
    <t>Accounts Payable - Entity</t>
  </si>
  <si>
    <t>A/P Incentive Performance Fee</t>
  </si>
  <si>
    <t>Incentive Performance Fee Payable</t>
  </si>
  <si>
    <t>A/P Affiliated Party</t>
  </si>
  <si>
    <t>A/P Entity Other</t>
  </si>
  <si>
    <t>A/P Government</t>
  </si>
  <si>
    <t>A/P Government (catchall)</t>
  </si>
  <si>
    <t>A/P 236 Excess Income due HUD</t>
  </si>
  <si>
    <t>Accounts Payable - 236 Excess Income due HUD</t>
  </si>
  <si>
    <t>A/P Section 8 and Other</t>
  </si>
  <si>
    <t>Accounts Payable - Section 8 &amp; Other</t>
  </si>
  <si>
    <t>A/P State Agency</t>
  </si>
  <si>
    <t>A/P Government Other</t>
  </si>
  <si>
    <t>Accrued Wage Payable</t>
  </si>
  <si>
    <t>Accrued Wages Payable</t>
  </si>
  <si>
    <t>Accrued Payroll Tax Payable</t>
  </si>
  <si>
    <t>Accrued Payroll Taxes Payable</t>
  </si>
  <si>
    <t>Accrued Lease Payment Payable</t>
  </si>
  <si>
    <t>Accrued Lease Payments Payable</t>
  </si>
  <si>
    <t>Accrued Management Fee Payable</t>
  </si>
  <si>
    <t>Accrued Mortgage Interest Payable</t>
  </si>
  <si>
    <t>Accrued Mortgage Interest Payable (catchall)</t>
  </si>
  <si>
    <t>Senior Hard Debt Accrued Interest Payable (catchall)</t>
  </si>
  <si>
    <t>Accrued Interest Payable - First Mortgage</t>
  </si>
  <si>
    <t>Senior Hard Debt Accrued Interest Payable 1</t>
  </si>
  <si>
    <t>Senior Hard Debt Accrued Interest Payable 2</t>
  </si>
  <si>
    <t>Senior Hard Debt Accrued Interest Payable 3</t>
  </si>
  <si>
    <t>Senior Hard Debt Accrued Interest Payable 4</t>
  </si>
  <si>
    <t>Senior Hard Debt Accrued Interest Payable 5</t>
  </si>
  <si>
    <t>Junior Hard Debt Accrued Interest Payable (catchall)</t>
  </si>
  <si>
    <t>Junior Hard Debt Accrued Interest Payable 1</t>
  </si>
  <si>
    <t>Junior Hard Debt Accrued Interest Payable 2</t>
  </si>
  <si>
    <t>Junior Hard Debt Accrued Interest Payable 3</t>
  </si>
  <si>
    <t>Junior Hard Debt Accrued Interest Payable 4</t>
  </si>
  <si>
    <t>Junior Hard Debt Accrued Interest Payable 5</t>
  </si>
  <si>
    <t>Other Mortgage Accrued Interest Payable (catchall)</t>
  </si>
  <si>
    <t>Accrued Interest Payable - Other Mortgages</t>
  </si>
  <si>
    <t>Other Mortgage Accrued Interest Payable 1</t>
  </si>
  <si>
    <t>Other Mortgage Accrued Interest Payable 2</t>
  </si>
  <si>
    <t>Other Mortgage Accrued Interest Payable 3</t>
  </si>
  <si>
    <t>Other Mortgage Accrued Interest Payable 4</t>
  </si>
  <si>
    <t>Other Mortgage Accrued Interest Payable 5</t>
  </si>
  <si>
    <t>Accrued Interest Payable Section 236</t>
  </si>
  <si>
    <t>Accrued Interest Payable - Section 236</t>
  </si>
  <si>
    <t>Accrued Interest Payable</t>
  </si>
  <si>
    <t>Accrued Interest Payable (catchall)</t>
  </si>
  <si>
    <t>Accrued Interest Payable Other Loans and Notes (Surplus Cash)</t>
  </si>
  <si>
    <t>Accrued Interest Payable - Other Loans and Notes (Surplus Cash)</t>
  </si>
  <si>
    <t>Accrued Interest Payable Other Loans and Notes</t>
  </si>
  <si>
    <t>Accrued Interest Payable - Other Loans and Notes</t>
  </si>
  <si>
    <t>Accrued Interest Payable Flexible Subsidy Loan</t>
  </si>
  <si>
    <t>Accrued Interest Payable - Flexible Subsidy Loan</t>
  </si>
  <si>
    <t>Accrued Interest Payable Capital Improvements Loan</t>
  </si>
  <si>
    <t>Accrued Interest Payable - Capital Improvements Loan</t>
  </si>
  <si>
    <t>Accrued Interest Payable Operating Loss Loan</t>
  </si>
  <si>
    <t>Accrued Interest Payable - Operating Loss Loan</t>
  </si>
  <si>
    <t>Accrued Interest Payable Capital Recovery Payment</t>
  </si>
  <si>
    <t>Accrued Interest Payable - Capital Recovery Payment</t>
  </si>
  <si>
    <t>Accrued Interest Payable Developer Fee</t>
  </si>
  <si>
    <t>Accrued Operating Expense</t>
  </si>
  <si>
    <t>Accrued Operating Expense (catchall)</t>
  </si>
  <si>
    <t>Accrued Property Tax</t>
  </si>
  <si>
    <t>Accrued Property Taxes</t>
  </si>
  <si>
    <t>Partnership Fee Payable</t>
  </si>
  <si>
    <t>Accrued Operating Expense Other</t>
  </si>
  <si>
    <t>N/P Short Term</t>
  </si>
  <si>
    <t>N/P (Short Term) (catchall)</t>
  </si>
  <si>
    <t>Notes Payable (Short Term)</t>
  </si>
  <si>
    <t>N/P Other Loans and Notes (Surplus Cash)</t>
  </si>
  <si>
    <t>Notes Payable - Other Loans and Notes (Surplus Cash)</t>
  </si>
  <si>
    <t>N/P Other Loans and Notes</t>
  </si>
  <si>
    <t>Notes Payable - Other Loans and Notes</t>
  </si>
  <si>
    <t>N/P Flexible Subsidy Loan</t>
  </si>
  <si>
    <t>Notes Payable - Flexible Subsidy Loan</t>
  </si>
  <si>
    <t>N/P Capital Improvements Loan</t>
  </si>
  <si>
    <t>Notes Payable - Capital Improvements Loan</t>
  </si>
  <si>
    <t>N/P Operating Loss Loan</t>
  </si>
  <si>
    <t>Notes Payable - Operating Loss Loan</t>
  </si>
  <si>
    <t>N/P Capital Recovery Payment</t>
  </si>
  <si>
    <t>Notes Payable - Capital Recovery Payment</t>
  </si>
  <si>
    <t>N/P 8a First</t>
  </si>
  <si>
    <t>N/P 8a Second</t>
  </si>
  <si>
    <t>Developer Fee Payable Current</t>
  </si>
  <si>
    <t>Developer Fee Payable Current (catchall)</t>
  </si>
  <si>
    <t>Mortgage Payable Current</t>
  </si>
  <si>
    <t>Mortgage Payable Current (catchall)</t>
  </si>
  <si>
    <t>Senior Hard Debt Payable Current (catchall)</t>
  </si>
  <si>
    <t>Mortgages Payable - First Mortgage (Current Portion)</t>
  </si>
  <si>
    <t>Senior Hard Debt Payable Current 1</t>
  </si>
  <si>
    <t>Senior Hard Debt Payable Current 2</t>
  </si>
  <si>
    <t>Senior Hard Debt Payable Current 3</t>
  </si>
  <si>
    <t>Senior Hard Debt Payable Current 4</t>
  </si>
  <si>
    <t>Senior Hard Debt Payable Current 5</t>
  </si>
  <si>
    <t>Junior Hard Debt Payable Current (catchall)</t>
  </si>
  <si>
    <t>Junior Hard Debt Payable Current 1</t>
  </si>
  <si>
    <t>Junior Hard Debt Payable Current 2</t>
  </si>
  <si>
    <t>Junior Hard Debt Payable Current 3</t>
  </si>
  <si>
    <t>Junior Hard Debt Payable Current 4</t>
  </si>
  <si>
    <t>Junior Hard Debt Payable Current 5</t>
  </si>
  <si>
    <t>Other Mortgage Payable Current (catchall)</t>
  </si>
  <si>
    <t>Mortgages Payable - Other Mortgages (Current Portion)</t>
  </si>
  <si>
    <t>Other Mortgage Payable Current 1</t>
  </si>
  <si>
    <t>Other Mortgage Payable Current 2</t>
  </si>
  <si>
    <t>Other Mortgage Payable Current 3</t>
  </si>
  <si>
    <t>Other Mortgage Payable Current 4</t>
  </si>
  <si>
    <t>Other Mortgage Payable Current 5</t>
  </si>
  <si>
    <t>Utility Allowance</t>
  </si>
  <si>
    <t>Utility Allowance Payable</t>
  </si>
  <si>
    <t>Current Liability Other</t>
  </si>
  <si>
    <t>Current Liability Other (catchall)</t>
  </si>
  <si>
    <t>Miscellaneous Current Liabilities</t>
  </si>
  <si>
    <t>A/P Current Other</t>
  </si>
  <si>
    <t>Due To Affiliate (catchall)</t>
  </si>
  <si>
    <t>Due To General Partner</t>
  </si>
  <si>
    <t>Due To Limited Partner</t>
  </si>
  <si>
    <t>Due To Stockholders</t>
  </si>
  <si>
    <t>Due To Officer/ Member</t>
  </si>
  <si>
    <t>Due To Affiliate Other</t>
  </si>
  <si>
    <t>Due To Non-Affiliate (catchall)</t>
  </si>
  <si>
    <t>Due To Managing Agent</t>
  </si>
  <si>
    <t>Due To General Contractor</t>
  </si>
  <si>
    <t>Due To Non-Affiliate Other</t>
  </si>
  <si>
    <t>Due To HUD (catchall)</t>
  </si>
  <si>
    <t>Due To HUD (custom 1)</t>
  </si>
  <si>
    <t>Due To HUD (custom 2)</t>
  </si>
  <si>
    <t>Due To HUD (custom 3)</t>
  </si>
  <si>
    <t>Due To HUD (custom 4)</t>
  </si>
  <si>
    <t>Due To HUD (custom 5)</t>
  </si>
  <si>
    <t>Due To State Government (catchall)</t>
  </si>
  <si>
    <t>Due To State Government (custom 1)</t>
  </si>
  <si>
    <t>Due To State Government (custom 2)</t>
  </si>
  <si>
    <t>Due To State Government (custom 3)</t>
  </si>
  <si>
    <t>Due To Local Government (catchall)</t>
  </si>
  <si>
    <t>Due To Local Government (custom 1)</t>
  </si>
  <si>
    <t>Due To Local Government (custom 2)</t>
  </si>
  <si>
    <t>Due To Local Government (custom 3)</t>
  </si>
  <si>
    <t>Due To Local Government (custom 4)</t>
  </si>
  <si>
    <t>Due To Local Government (custom 5)</t>
  </si>
  <si>
    <t>Due To Tenant (catchall)</t>
  </si>
  <si>
    <t>Due To Tenant Residential</t>
  </si>
  <si>
    <t>Due To Tenant Commercial</t>
  </si>
  <si>
    <t>Due To Tenant Security Account</t>
  </si>
  <si>
    <t>Due To Account (catchall)</t>
  </si>
  <si>
    <t>Due To Escrow</t>
  </si>
  <si>
    <t>Due To Operating Account</t>
  </si>
  <si>
    <t>Due To Replacement Reserve</t>
  </si>
  <si>
    <t>Due To Account Other</t>
  </si>
  <si>
    <t>Tenant Security Deposits Held in Trust (Contra)</t>
  </si>
  <si>
    <t>Prepaid Revenue</t>
  </si>
  <si>
    <t>Prepaid Revenue (catchall)</t>
  </si>
  <si>
    <t>Prepaid Rent by Tenant</t>
  </si>
  <si>
    <t>Prepaid Revenue Other</t>
  </si>
  <si>
    <t>Apartment Rehabilitation Deposit Coop</t>
  </si>
  <si>
    <t>Long-term Liability</t>
  </si>
  <si>
    <t>A/P Long-term Entity</t>
  </si>
  <si>
    <t>Accounts Payable Long-Term - Entity</t>
  </si>
  <si>
    <t>Accrued Lease Payment Long-term</t>
  </si>
  <si>
    <t>Accrued Lease Payment Payable Long-term</t>
  </si>
  <si>
    <t>Accrued Lease Payments Payable - Long-term</t>
  </si>
  <si>
    <t>N/P Long-Term</t>
  </si>
  <si>
    <t>N/P Long-Term (catchall)</t>
  </si>
  <si>
    <t>Notes Payable (Long-Term)</t>
  </si>
  <si>
    <t>N/P Surplus Cash</t>
  </si>
  <si>
    <t>Notes Payable - Surplus Cash</t>
  </si>
  <si>
    <t>Other Loans and Notes Payable</t>
  </si>
  <si>
    <t>Other Loans and N/P Surplus Cash</t>
  </si>
  <si>
    <t>Other Loans and Notes Payable - Surplus Cash</t>
  </si>
  <si>
    <t>N/P Long-Term Flexible Subsidy Loan</t>
  </si>
  <si>
    <t>Flexible Subsidy Loan Payable</t>
  </si>
  <si>
    <t>N/P Long-Term Capital Improvements Loan</t>
  </si>
  <si>
    <t>Capital Improvements Loan Payable</t>
  </si>
  <si>
    <t>N/P Long-Term Operating Loss Loan</t>
  </si>
  <si>
    <t>Operating Loss Loan Payable</t>
  </si>
  <si>
    <t>N/P Long-Term Capital Recovery Payment</t>
  </si>
  <si>
    <t>Capital Recovery Payment Payable</t>
  </si>
  <si>
    <t>N/P Long-Term 8a First</t>
  </si>
  <si>
    <t>N/P Long-Term 8a Second</t>
  </si>
  <si>
    <t>Developer Fee Payable Long-Term</t>
  </si>
  <si>
    <t>Developer Fee Payable Long-Term (catchall)</t>
  </si>
  <si>
    <t>Mortgage Payable Long-Term</t>
  </si>
  <si>
    <t>Mortgage Payable Long-term (catchall)</t>
  </si>
  <si>
    <t>Senior Hard Debt Payable Long-term (catchall)</t>
  </si>
  <si>
    <t>Mortgage Payable - First Mortgage</t>
  </si>
  <si>
    <t>Senior Hard Debt Payable Long-term 1</t>
  </si>
  <si>
    <t>Senior Hard Debt Payable Long-term 2</t>
  </si>
  <si>
    <t>Senior Hard Debt Payable Long-term 3</t>
  </si>
  <si>
    <t>Senior Hard Debt Payable Long-term 4</t>
  </si>
  <si>
    <t>Senior Hard Debt Payable Long-term 5</t>
  </si>
  <si>
    <t>Junior Hard Debt Payable Long-term (catchall)</t>
  </si>
  <si>
    <t>Junior Hard Debt Payable Long-term 1</t>
  </si>
  <si>
    <t>Junior Hard Debt Payable Long-term 2</t>
  </si>
  <si>
    <t>Junior Hard Debt Payable Long-term 3</t>
  </si>
  <si>
    <t>Junior Hard Debt Payable Long-term 4</t>
  </si>
  <si>
    <t>Junior Hard Debt Payable Long-term 5</t>
  </si>
  <si>
    <t>Other Mortgage Payable Long-term (catchall)</t>
  </si>
  <si>
    <t>Mortgage Payable - Other Mortgages</t>
  </si>
  <si>
    <t>Other Mortgage Payable Long-term 1</t>
  </si>
  <si>
    <t>Other Mortgage Payable Long-term 2</t>
  </si>
  <si>
    <t>Other Mortgage Payable Long-term 3</t>
  </si>
  <si>
    <t>Other Mortgage Payable Long-term 4</t>
  </si>
  <si>
    <t>Other Mortgage Payable Long-term 5</t>
  </si>
  <si>
    <t>Accrued Interest Payable Long-term</t>
  </si>
  <si>
    <t>Accrued Interest Payable Long-term (catchall)</t>
  </si>
  <si>
    <t>Interest on Loans or Notes Payable (Long-term)</t>
  </si>
  <si>
    <t>Accrued Interest Payable First Mortgage</t>
  </si>
  <si>
    <t>Accrued Interest Payable Other Mortgages</t>
  </si>
  <si>
    <t>Accrued Interest Other Mortgage Payable</t>
  </si>
  <si>
    <t>Accrued Interest Notes Payable (Surplus Cash) Long Term</t>
  </si>
  <si>
    <t>Debt Issuance</t>
  </si>
  <si>
    <t>Debt Issuance Cost</t>
  </si>
  <si>
    <t>Debt Issuance Costs</t>
  </si>
  <si>
    <t>Tenant Deposit Long-term</t>
  </si>
  <si>
    <t>Long-term Liability Other</t>
  </si>
  <si>
    <t>Long-term Liability Other (catchall)</t>
  </si>
  <si>
    <t>Miscellaneous Long Term Liabilities</t>
  </si>
  <si>
    <t>Deferred Income</t>
  </si>
  <si>
    <t>Equity</t>
  </si>
  <si>
    <t>Owner Equity</t>
  </si>
  <si>
    <t>Owner Equity (catchall)</t>
  </si>
  <si>
    <t>Limited Partner Equity</t>
  </si>
  <si>
    <t>General Partner Equity</t>
  </si>
  <si>
    <t>Other Equity</t>
  </si>
  <si>
    <t>Revenue</t>
  </si>
  <si>
    <t>Rent Revenue</t>
  </si>
  <si>
    <t>Residential Rent</t>
  </si>
  <si>
    <t>Residential Rent (catchall)</t>
  </si>
  <si>
    <t>Gross Potential Residential Rent</t>
  </si>
  <si>
    <t>Rent Revenue - Gross Potential</t>
  </si>
  <si>
    <t>Tenant Assistance Payment</t>
  </si>
  <si>
    <t>Tenant Assistance Payments</t>
  </si>
  <si>
    <t>Furniture Rent</t>
  </si>
  <si>
    <t>Furniture and Equipment Rent (catchall)</t>
  </si>
  <si>
    <t>Commercial Rent</t>
  </si>
  <si>
    <t>Commercial Rent (catchall)</t>
  </si>
  <si>
    <t>Rent Revenue - Stores and Commercial</t>
  </si>
  <si>
    <t>Stores and Commercial</t>
  </si>
  <si>
    <t>Garage Rent</t>
  </si>
  <si>
    <t>Garage and Parking Space Rent (catchall)</t>
  </si>
  <si>
    <t>Garage and Parking Spaces</t>
  </si>
  <si>
    <t>Flexible Subsidy</t>
  </si>
  <si>
    <t>Flexible Subsidy Revenue (catchall)</t>
  </si>
  <si>
    <t>Flexible Subsidy Revenue</t>
  </si>
  <si>
    <t>Other Rent</t>
  </si>
  <si>
    <t>Other Rent (catchall)</t>
  </si>
  <si>
    <t>Miscellaneous Rent Revenue</t>
  </si>
  <si>
    <t>Excess Rent</t>
  </si>
  <si>
    <t>Insurance Claim Revenue</t>
  </si>
  <si>
    <t>Rent Revenue/ Insurance</t>
  </si>
  <si>
    <t>Special Claim Revenue</t>
  </si>
  <si>
    <t>Special Claims Revenue</t>
  </si>
  <si>
    <t>Retained Excess Income</t>
  </si>
  <si>
    <t>Lease Revenue Nursing Home</t>
  </si>
  <si>
    <t>Lease Revenue (Nursing Home)</t>
  </si>
  <si>
    <t>Surcharge Revenue</t>
  </si>
  <si>
    <t>Vacancy</t>
  </si>
  <si>
    <t>Residential Vacancy</t>
  </si>
  <si>
    <t>Residential Vacancy (catchall)</t>
  </si>
  <si>
    <t>Apartments</t>
  </si>
  <si>
    <t>Furniture Vacancy</t>
  </si>
  <si>
    <t>Furniture and Equipment Vacancy (catchall)</t>
  </si>
  <si>
    <t>Commercial Vacancy</t>
  </si>
  <si>
    <t>Commercial Vacancy (catchall)</t>
  </si>
  <si>
    <t>Rental Concession</t>
  </si>
  <si>
    <t>Rental Concession (catchall)</t>
  </si>
  <si>
    <t>Rental Concessions</t>
  </si>
  <si>
    <t>Garage Vacancy</t>
  </si>
  <si>
    <t>Garage Vacancy (catchall)</t>
  </si>
  <si>
    <t>Garage and Parking Space</t>
  </si>
  <si>
    <t>Other Rent Vacancy</t>
  </si>
  <si>
    <t>Other Rent Vacancy (catchall)</t>
  </si>
  <si>
    <t>Miscellaneous</t>
  </si>
  <si>
    <t>Eldery Service Revenue</t>
  </si>
  <si>
    <t>Elderly Service Revenue General</t>
  </si>
  <si>
    <t>Elderly Service Revenue (catchall)</t>
  </si>
  <si>
    <t>Dietary Salaries</t>
  </si>
  <si>
    <t>Food</t>
  </si>
  <si>
    <t>Dietary Supply</t>
  </si>
  <si>
    <t>Dietary Supplies</t>
  </si>
  <si>
    <t>Registered Nurses Payroll</t>
  </si>
  <si>
    <t>Housekeeping Salaries</t>
  </si>
  <si>
    <t>Housekeeping Supply</t>
  </si>
  <si>
    <t>Other Housekeeping</t>
  </si>
  <si>
    <t>Medical Salaries</t>
  </si>
  <si>
    <t>Other Medical</t>
  </si>
  <si>
    <t>Laundry and Linen</t>
  </si>
  <si>
    <t>Recreation and Rehabilitation</t>
  </si>
  <si>
    <t>Other Service Expenses</t>
  </si>
  <si>
    <t>Financial Revenue</t>
  </si>
  <si>
    <t>Interest from Operation</t>
  </si>
  <si>
    <t>Financial Revenue Project Operation</t>
  </si>
  <si>
    <t>Financial Revenue - Project Operations</t>
  </si>
  <si>
    <t>Investment Revenue Residual Receipt</t>
  </si>
  <si>
    <t>Revenue from Investments - Residual Receipts</t>
  </si>
  <si>
    <t>Investment Revenue Replacement Reserve</t>
  </si>
  <si>
    <t>Revenue from Investments - Replacement Reserve</t>
  </si>
  <si>
    <t>Investment Revenue Other</t>
  </si>
  <si>
    <t>Revenue from Investments - Miscellaneous</t>
  </si>
  <si>
    <t>Other Revenue</t>
  </si>
  <si>
    <t>Laundry and Vending Revenue</t>
  </si>
  <si>
    <t>Tenant Charge</t>
  </si>
  <si>
    <t>Tenant Charge (catchall)</t>
  </si>
  <si>
    <t>Tenant Charges</t>
  </si>
  <si>
    <t>Damage and Cleaning Fees</t>
  </si>
  <si>
    <t>Forfeited Tenant Security Deposit</t>
  </si>
  <si>
    <t>Cable</t>
  </si>
  <si>
    <t>Parking</t>
  </si>
  <si>
    <t>Tenant Utility Pass-thru</t>
  </si>
  <si>
    <t>Application Fee</t>
  </si>
  <si>
    <t>Interest Reduction</t>
  </si>
  <si>
    <t>Interest Reduction Payments (Section 236 only)</t>
  </si>
  <si>
    <t>Grant Income</t>
  </si>
  <si>
    <t>Other Revenue Other</t>
  </si>
  <si>
    <t>Miscellaneous Revenue</t>
  </si>
  <si>
    <t>Expense</t>
  </si>
  <si>
    <t>Administrative Expense</t>
  </si>
  <si>
    <t>Admin General</t>
  </si>
  <si>
    <t>Admin General (catchall)</t>
  </si>
  <si>
    <t>Convention/Meeting</t>
  </si>
  <si>
    <t>Management Consultant</t>
  </si>
  <si>
    <t>Management Consult</t>
  </si>
  <si>
    <t>Admin Expense Paid to Related Party</t>
  </si>
  <si>
    <t>Admin General Other</t>
  </si>
  <si>
    <t>Advertising</t>
  </si>
  <si>
    <t>Advertising and Marketing (catchall)</t>
  </si>
  <si>
    <t>Advertising and Marketing</t>
  </si>
  <si>
    <t>Apartment Resale</t>
  </si>
  <si>
    <t>Apartment Resale Expense Coop (catchall)</t>
  </si>
  <si>
    <t>Apartment Resale Expense (Coops)</t>
  </si>
  <si>
    <t>Other Renting Expense</t>
  </si>
  <si>
    <t>Other Renting Expense (catchall)</t>
  </si>
  <si>
    <t>Other Renting Expenses</t>
  </si>
  <si>
    <t>Office Salary</t>
  </si>
  <si>
    <t>Office Salary (catchall)</t>
  </si>
  <si>
    <t>Office Salaries</t>
  </si>
  <si>
    <t>Office Expense</t>
  </si>
  <si>
    <t>Office Expense (catchall)</t>
  </si>
  <si>
    <t>Office Supply</t>
  </si>
  <si>
    <t>Office Supplies</t>
  </si>
  <si>
    <t>Office or Model Apartment Rent</t>
  </si>
  <si>
    <t>Management Fee</t>
  </si>
  <si>
    <t>Management Fee (catchall)</t>
  </si>
  <si>
    <t>Property Manager</t>
  </si>
  <si>
    <t>Property Manager Expense (catchall)</t>
  </si>
  <si>
    <t>Manager or Superintendent Salary</t>
  </si>
  <si>
    <t>Manager or Superintendent Salaries</t>
  </si>
  <si>
    <t>Manager or Superintendent Rent Free Unit</t>
  </si>
  <si>
    <t>Legal</t>
  </si>
  <si>
    <t>Legal Expense Project (catchall)</t>
  </si>
  <si>
    <t>Legal Expense - Project</t>
  </si>
  <si>
    <t>Audit</t>
  </si>
  <si>
    <t>Audit Expense (catchall)</t>
  </si>
  <si>
    <t>Audit Expense</t>
  </si>
  <si>
    <t>Accounting</t>
  </si>
  <si>
    <t>Bookkeeping Fees and Accounting Service (catchall)</t>
  </si>
  <si>
    <t>Bookkeeping Fees/Accounting Services</t>
  </si>
  <si>
    <t>Phone</t>
  </si>
  <si>
    <t>Telephone and Answering Service (catchall)</t>
  </si>
  <si>
    <t>Telephone and Answering Service</t>
  </si>
  <si>
    <t>Bad Debt</t>
  </si>
  <si>
    <t>Bad Debts (catchall)</t>
  </si>
  <si>
    <t>Bad Debts</t>
  </si>
  <si>
    <t>Other Administrative Expense</t>
  </si>
  <si>
    <t>Miscellaneous Administrative Expenses (specify)</t>
  </si>
  <si>
    <t>Utility Expense</t>
  </si>
  <si>
    <t>Fuel</t>
  </si>
  <si>
    <t>Fuel Oil/Coal</t>
  </si>
  <si>
    <t>Heating Expense for common area (and units too?)</t>
  </si>
  <si>
    <t>Utility</t>
  </si>
  <si>
    <t>Utility (catchall)</t>
  </si>
  <si>
    <t>Electricity</t>
  </si>
  <si>
    <t>Gas</t>
  </si>
  <si>
    <t>Water and Sewer (catchall)</t>
  </si>
  <si>
    <t>Water</t>
  </si>
  <si>
    <t>Sewer</t>
  </si>
  <si>
    <t>Utility Other</t>
  </si>
  <si>
    <t>Operating and Maintenance Expense</t>
  </si>
  <si>
    <t>Ground</t>
  </si>
  <si>
    <t>Ground Payroll Supply Contract (catchall)</t>
  </si>
  <si>
    <t>Repair</t>
  </si>
  <si>
    <t>Repair Payroll Supply Contract (catchall)</t>
  </si>
  <si>
    <t>Payroll</t>
  </si>
  <si>
    <t>Payroll (catchall)</t>
  </si>
  <si>
    <t>Janitorial and Cleaning Payroll</t>
  </si>
  <si>
    <t>Ground Payroll</t>
  </si>
  <si>
    <t>Repair Payroll</t>
  </si>
  <si>
    <t>Decorating Payroll</t>
  </si>
  <si>
    <t>Operating and Maintenance Rent Free Unit</t>
  </si>
  <si>
    <t>Supply</t>
  </si>
  <si>
    <t>Supply (catchall)</t>
  </si>
  <si>
    <t>Supplies</t>
  </si>
  <si>
    <t>Janitorial and Cleaning Supply</t>
  </si>
  <si>
    <t>Exterminating Supply</t>
  </si>
  <si>
    <t>Ground Supply</t>
  </si>
  <si>
    <t>Repair Material</t>
  </si>
  <si>
    <t>Decorating Supply</t>
  </si>
  <si>
    <t>Contract</t>
  </si>
  <si>
    <t>Contract (catchall)</t>
  </si>
  <si>
    <t>Janitorial and Cleaning Contract</t>
  </si>
  <si>
    <t>Exterminating Contract</t>
  </si>
  <si>
    <t>Ground Contract</t>
  </si>
  <si>
    <t>Repair Contract</t>
  </si>
  <si>
    <t>Elevator Maintenance Contract</t>
  </si>
  <si>
    <t>Swim Pool Maintenance Contract</t>
  </si>
  <si>
    <t>Decorating Contract</t>
  </si>
  <si>
    <t>Garbage</t>
  </si>
  <si>
    <t>Garbage and Trash Removal</t>
  </si>
  <si>
    <t>Security</t>
  </si>
  <si>
    <t>Security (catchall)</t>
  </si>
  <si>
    <t>Security Payroll or Contract</t>
  </si>
  <si>
    <t>Security Payroll/Contract</t>
  </si>
  <si>
    <t>Security Rent Free Unit</t>
  </si>
  <si>
    <t>Seasonal Maintenance Expense</t>
  </si>
  <si>
    <t>Seasonal Maintenance Expense (catchall)</t>
  </si>
  <si>
    <t>Heating/Cooling Repairs and Maintenance</t>
  </si>
  <si>
    <t>Snow Removal</t>
  </si>
  <si>
    <t>Vehicle</t>
  </si>
  <si>
    <t>Vehicle and Maintenance Equipment Operation and Repair</t>
  </si>
  <si>
    <t>Vehicle and Maintenance Equipment Operation and Repairs</t>
  </si>
  <si>
    <t>Lease</t>
  </si>
  <si>
    <t>Lease Expense</t>
  </si>
  <si>
    <t>HUD: lease of project operators to a second party operator, or Expense for leasing equipment or facilities
FHFC: include ground leases</t>
  </si>
  <si>
    <t>Operating and Maintenance Expense Other</t>
  </si>
  <si>
    <t>Miscellaneous Operating and Maintenance Expenses</t>
  </si>
  <si>
    <t>Depreciation and Amortization Expense</t>
  </si>
  <si>
    <t>Depreciation Expense</t>
  </si>
  <si>
    <t>Depreciation Expense (catchall)</t>
  </si>
  <si>
    <t>Amortization Expense</t>
  </si>
  <si>
    <t>Amortization Expense (catchall)</t>
  </si>
  <si>
    <t>Tax and Insurance Expense</t>
  </si>
  <si>
    <t>Tax Property</t>
  </si>
  <si>
    <t>Tax (catchall)</t>
  </si>
  <si>
    <t>Real Estate Tax</t>
  </si>
  <si>
    <t>Real Estate Taxes</t>
  </si>
  <si>
    <t>Shelter Rent Tax</t>
  </si>
  <si>
    <t>Tax Payroll</t>
  </si>
  <si>
    <t>Payroll Tax (catchall)</t>
  </si>
  <si>
    <t>Payroll Taxes (Project's Share)</t>
  </si>
  <si>
    <t>Insurance Property</t>
  </si>
  <si>
    <t>Property &amp; Liability Insurance (catchall)</t>
  </si>
  <si>
    <t>Property &amp; Liability Insurance (Hazard)</t>
  </si>
  <si>
    <t>Property (Hazard) Insurance (catchall)</t>
  </si>
  <si>
    <t>Property (Hazard) Insurance Only</t>
  </si>
  <si>
    <t>Earthquake Insurance</t>
  </si>
  <si>
    <t>Flood Insurance</t>
  </si>
  <si>
    <t>Liability Insurance</t>
  </si>
  <si>
    <t>Property Insurance Other</t>
  </si>
  <si>
    <t>Insurance Payroll</t>
  </si>
  <si>
    <t>Health Insurance and Other Employee Benefits (catchall)</t>
  </si>
  <si>
    <t>Health Insurance and Other Employee Benefits</t>
  </si>
  <si>
    <t>Fidelity Bond Insurance</t>
  </si>
  <si>
    <t>Workmens Compensation</t>
  </si>
  <si>
    <t>Workmen's Compensation</t>
  </si>
  <si>
    <t>Tax and Insurance Other</t>
  </si>
  <si>
    <t>Other Tax, Licenses, Permits, and Insurance</t>
  </si>
  <si>
    <t>Miscellaneous Taxes, Licenses, and Permits</t>
  </si>
  <si>
    <t>Financial Expense</t>
  </si>
  <si>
    <t>Senior Hard Debt Interest</t>
  </si>
  <si>
    <t>Senior Hard Debt Interest Expensed/Paid (catchall)</t>
  </si>
  <si>
    <t>Interest on First Mortgage Payable</t>
  </si>
  <si>
    <t>Senior Hard Debt Interest Expensed/Paid 1</t>
  </si>
  <si>
    <t>Interest on Mortgage Payable</t>
  </si>
  <si>
    <t>Senior Hard Debt Interest Expensed/Paid 2</t>
  </si>
  <si>
    <t>Senior Hard Debt Interest Expensed/Paid 3</t>
  </si>
  <si>
    <t>Senior Hard Debt Interest Expensed/Paid 4</t>
  </si>
  <si>
    <t>Senior Hard Debt Interest Expensed/Paid 5</t>
  </si>
  <si>
    <t>Junior Hard Debt Interest</t>
  </si>
  <si>
    <t>Junior Hard Debt Interest Expensed/Paid (catchall)</t>
  </si>
  <si>
    <t>Interest on Mortgages Payable - Other</t>
  </si>
  <si>
    <t>Junior Hard Debt Interest Expensed/Paid 1</t>
  </si>
  <si>
    <t>Junior Hard Debt Interest Expensed/Paid 2</t>
  </si>
  <si>
    <t>Junior Hard Debt Interest Expensed/Paid 3</t>
  </si>
  <si>
    <t>Junior Hard Debt Interest Expensed/Paid 4</t>
  </si>
  <si>
    <t>Junior Hard Debt Interest Expensed/Paid 5</t>
  </si>
  <si>
    <t>Other Mortgage Interest</t>
  </si>
  <si>
    <t>Interest on Other Mortgage Payable (catchall)</t>
  </si>
  <si>
    <t>Interest on Other Mortgage Payable 1</t>
  </si>
  <si>
    <t>Interest on Other Mortgage Payable 2</t>
  </si>
  <si>
    <t>Interest on Other Mortgage Payable 3</t>
  </si>
  <si>
    <t>Interest on Other Mortgage Payable 4</t>
  </si>
  <si>
    <t>Interest on Other Mortgage Payable 5</t>
  </si>
  <si>
    <t>Long-term Note Interest</t>
  </si>
  <si>
    <t>Interest on Notes Payable Long-term (catchall)</t>
  </si>
  <si>
    <t>Interest on Notes Payable (Long Term)</t>
  </si>
  <si>
    <t>Interest on Notes Payable Long-term (custom 1)</t>
  </si>
  <si>
    <t>Interest on Notes Payable Long-term (custom 2)</t>
  </si>
  <si>
    <t>Short-term Note Interest</t>
  </si>
  <si>
    <t>Interest on Notes Payable Short Term (catchall)</t>
  </si>
  <si>
    <t>Interest on Notes Payable (Short Term)</t>
  </si>
  <si>
    <t>Interest on Line of Credit</t>
  </si>
  <si>
    <t>Mortgage Insurance</t>
  </si>
  <si>
    <t>Mortgage Insurance Premium and Servicing Charge</t>
  </si>
  <si>
    <t>Mortgage Insurance Premium/Serv Chg</t>
  </si>
  <si>
    <t>Letter of Credit Fees</t>
  </si>
  <si>
    <t>Letter of Credit Fee</t>
  </si>
  <si>
    <t>Other Financial Expense</t>
  </si>
  <si>
    <t>Miscellaneous Financial Expenses</t>
  </si>
  <si>
    <t>Eldery Service Expense</t>
  </si>
  <si>
    <t>Eldery Service Expense General</t>
  </si>
  <si>
    <t>Elderly Service Expense (catchall)</t>
  </si>
  <si>
    <t>Other Expense</t>
  </si>
  <si>
    <t>Other Non Operating and Non Financial Expense (catchall)</t>
  </si>
  <si>
    <t>Corporate Partnership Expense</t>
  </si>
  <si>
    <t>Officer Salary</t>
  </si>
  <si>
    <t>Officer Salary (catchall)</t>
  </si>
  <si>
    <t>Officer's Salaries</t>
  </si>
  <si>
    <t>Entity Legal</t>
  </si>
  <si>
    <t>Entity Legal Expense (catchall)</t>
  </si>
  <si>
    <t>Legal Expenses</t>
  </si>
  <si>
    <t>Entity Income Tax</t>
  </si>
  <si>
    <t>Entity Income Tax Expense (catchall)</t>
  </si>
  <si>
    <t>Federal Income Tax</t>
  </si>
  <si>
    <t>Entity Interest Income</t>
  </si>
  <si>
    <t>Entity Interest Income (catchall)</t>
  </si>
  <si>
    <t>Entity Interest on Notes Payable</t>
  </si>
  <si>
    <t>Interest on Notes Payable</t>
  </si>
  <si>
    <t>Entity Interest on Mortgage Payable</t>
  </si>
  <si>
    <t>Other Entity Expense</t>
  </si>
  <si>
    <t>Other Entity Expense (catchall)</t>
  </si>
  <si>
    <t>Other Financial</t>
  </si>
  <si>
    <t>Reserve Deposit</t>
  </si>
  <si>
    <t>Deposit to Replacement Reserve</t>
  </si>
  <si>
    <t>Deposit to Other Reserve</t>
  </si>
  <si>
    <t>Deposit To General Operating Reserve</t>
  </si>
  <si>
    <t>Deposit To Other Reserve Other</t>
  </si>
  <si>
    <t>Property Valuation</t>
  </si>
  <si>
    <t>Capitalization Rate</t>
  </si>
  <si>
    <t>Rent Roll Multiplier</t>
  </si>
  <si>
    <t>Rental Revenue</t>
  </si>
  <si>
    <t>Residential Subsidy</t>
  </si>
  <si>
    <t>Annual Subsidy Amount (catchall)</t>
  </si>
  <si>
    <t>HAP Subsidy (YesNo)</t>
  </si>
  <si>
    <t>HAP Annual Subsidy Amount</t>
  </si>
  <si>
    <t>HAP Expiration Date</t>
  </si>
  <si>
    <t>Section 236 Subsidy (YesNo)</t>
  </si>
  <si>
    <t>Section 236 Annual Subsidy Amount</t>
  </si>
  <si>
    <t>Section 236 Expiration Date</t>
  </si>
  <si>
    <t>RAD Subsidy (YesNo)</t>
  </si>
  <si>
    <t>RAD Annual Subsidy Amount</t>
  </si>
  <si>
    <t>RAD Expiration Date</t>
  </si>
  <si>
    <t>Other Subsidy (YesNo)</t>
  </si>
  <si>
    <t>Other Annual Subsidy Amount</t>
  </si>
  <si>
    <t>Other Expiration Date</t>
  </si>
  <si>
    <t>Occupancy Info</t>
  </si>
  <si>
    <t>Residential Occupancy Info</t>
  </si>
  <si>
    <t>Total Units</t>
  </si>
  <si>
    <t>Occupied Units</t>
  </si>
  <si>
    <t>Rent-Free Units</t>
  </si>
  <si>
    <t>Vacant Units Pre-Leased</t>
  </si>
  <si>
    <t>Vacant Units Not-Leased</t>
  </si>
  <si>
    <t>Vacant Units Other</t>
  </si>
  <si>
    <t>Number Of Move-Outs</t>
  </si>
  <si>
    <t xml:space="preserve">Number of units that had moved out in a given period. Especially important for those properties that do not provide tenant detail.  </t>
  </si>
  <si>
    <t>Mortgage Principal Payment</t>
  </si>
  <si>
    <t>Senior Hard Debt Principal</t>
  </si>
  <si>
    <t>Senior Hard Debt Principal Paid (catchall)</t>
  </si>
  <si>
    <t>Senior Hard Debt Principal Paid 1</t>
  </si>
  <si>
    <t>Senior Hard Debt Principal Paid 2</t>
  </si>
  <si>
    <t>Senior Hard Debt Principal Paid 3</t>
  </si>
  <si>
    <t>Senior Hard Debt Principal Paid 4</t>
  </si>
  <si>
    <t>Senior Hard Debt Principal Paid 5</t>
  </si>
  <si>
    <t>Junior Hard Debt Principal</t>
  </si>
  <si>
    <t>Junior Hard Debt Principal Paid (catchall)</t>
  </si>
  <si>
    <t>Junior Hard Debt Principal Paid 1</t>
  </si>
  <si>
    <t>Junior Hard Debt Principal Paid 2</t>
  </si>
  <si>
    <t>Junior Hard Debt Principal Paid 3</t>
  </si>
  <si>
    <t>Junior Hard Debt Principal Paid 4</t>
  </si>
  <si>
    <t>Junior Hard Debt Principal Paid 5</t>
  </si>
  <si>
    <t>Other Mortgage Principal</t>
  </si>
  <si>
    <t>Principal On Other Mortgage Payable (catchall)</t>
  </si>
  <si>
    <t>Principal On Other Mortgage Payable 1</t>
  </si>
  <si>
    <t>Principal On Other Mortgage Payable 2</t>
  </si>
  <si>
    <t>Principal On Other Mortgage Payable 3</t>
  </si>
  <si>
    <t>Principal On Other Mortgage Payable 4</t>
  </si>
  <si>
    <t>Principal On Other Mortgage Payable 5</t>
  </si>
  <si>
    <t>Cash Flow</t>
  </si>
  <si>
    <t>HUD Surplus Cash</t>
  </si>
  <si>
    <t>Annual Distributions Earned</t>
  </si>
  <si>
    <t>Distributions Unpaid</t>
  </si>
  <si>
    <t>Surplus Cash</t>
  </si>
  <si>
    <t>Payment of Residual Receipts to Operating Reserve</t>
  </si>
  <si>
    <t>Cash Receipt and Payment</t>
  </si>
  <si>
    <t>Distributions to Owner</t>
  </si>
  <si>
    <t>Receipts from Owner (Owner Advances)</t>
  </si>
  <si>
    <t>Owner Advances YTD</t>
  </si>
  <si>
    <t>Repayment of Owner Advances</t>
  </si>
  <si>
    <t>Receipts for Reserve Accounts</t>
  </si>
  <si>
    <t>Receipts from Insurance Claims</t>
  </si>
  <si>
    <t>Value</t>
  </si>
  <si>
    <t>Total</t>
  </si>
  <si>
    <t>Amount</t>
  </si>
  <si>
    <t>Agency Config</t>
  </si>
  <si>
    <t>Agency Label</t>
  </si>
  <si>
    <t>Agency Account ID</t>
  </si>
  <si>
    <t>Version</t>
  </si>
  <si>
    <t>Created Date</t>
  </si>
  <si>
    <t>Comment</t>
  </si>
  <si>
    <t>Presented Date</t>
  </si>
  <si>
    <t>Presented To</t>
  </si>
  <si>
    <t>Shared Date</t>
  </si>
  <si>
    <t>Shared With</t>
  </si>
  <si>
    <t>No color scheme</t>
  </si>
  <si>
    <t xml:space="preserve">7/8/19, </t>
  </si>
  <si>
    <t>IHFA,</t>
  </si>
  <si>
    <t>Grouping, Color Scheme, Subtotal</t>
  </si>
  <si>
    <t>ProLink Solutions HFA - Standardized Financials Input Template - Version History</t>
  </si>
  <si>
    <t>7/10/19, 7/11/19, 7/30/19</t>
  </si>
  <si>
    <t>NYCHDC, IHFA, OHCS</t>
  </si>
  <si>
    <t>Comment column</t>
  </si>
  <si>
    <t>7/10/19, 7/24/19</t>
  </si>
  <si>
    <t>NYCHDC, DCHFA</t>
  </si>
  <si>
    <t>Property Name</t>
  </si>
  <si>
    <t>Fiscal Year</t>
  </si>
  <si>
    <t>Period</t>
  </si>
  <si>
    <t>SD_A_1</t>
  </si>
  <si>
    <t>SD_689x1_697x1_1606_B_1</t>
  </si>
  <si>
    <t>SD_A_3</t>
  </si>
  <si>
    <t>SD_689x1_697x1_1609_B_1</t>
  </si>
  <si>
    <t>SD_A_4</t>
  </si>
  <si>
    <t>SD_689x1_697x1_1612_B_1</t>
  </si>
  <si>
    <t>SD_A_5</t>
  </si>
  <si>
    <t>SD_689x1_697x1_1615_B_1</t>
  </si>
  <si>
    <t>Resubmission Reason</t>
  </si>
  <si>
    <t>Field Name</t>
  </si>
  <si>
    <t>HFA Number</t>
  </si>
  <si>
    <t>Reporting Status</t>
  </si>
  <si>
    <t>Financial Type</t>
  </si>
  <si>
    <t>Reporting Source</t>
  </si>
  <si>
    <t>Audit Status</t>
  </si>
  <si>
    <t>Audit Opinion</t>
  </si>
  <si>
    <t>HUD Compliance</t>
  </si>
  <si>
    <t>Audit Issues - Going Concern</t>
  </si>
  <si>
    <t>Audit Issues - Credit Risk</t>
  </si>
  <si>
    <t>Audit Issues - Litigation</t>
  </si>
  <si>
    <t>Audit Issues - Internal Control Issues</t>
  </si>
  <si>
    <t>Audit Issues - Regulatory Compliance Issues</t>
  </si>
  <si>
    <t>Audit Issues - Acceptability of Footnotes</t>
  </si>
  <si>
    <t>Audit Issues - Commingling of Funds</t>
  </si>
  <si>
    <t>Audit Issues - Adverse Findings</t>
  </si>
  <si>
    <t>Notes</t>
  </si>
  <si>
    <t>Ryan made changes per user story 174141</t>
  </si>
  <si>
    <t>ProLink Solutions HFA - Standardized Financials Input Template</t>
  </si>
  <si>
    <t>Healthcare Revenue</t>
  </si>
  <si>
    <t>Healthcare Revenue (catchall)</t>
  </si>
  <si>
    <t>Contractual Adjustment for Self Pay Patient</t>
  </si>
  <si>
    <t>Contractual Adjustment for Medicare Patient</t>
  </si>
  <si>
    <t>Contractual Adjustment for Medicaid Patient</t>
  </si>
  <si>
    <t>Contractual Adjustment for VA Patient</t>
  </si>
  <si>
    <t>Contractual Adjustment for Other Program</t>
  </si>
  <si>
    <t>Shareholder and Resident Revenue</t>
  </si>
  <si>
    <t>Shareholder and Resident Revenue (catchall)</t>
  </si>
  <si>
    <t>Dietary Salary</t>
  </si>
  <si>
    <t>Registered Nurse Payroll</t>
  </si>
  <si>
    <t>Housekeeping Expense (catchall)</t>
  </si>
  <si>
    <t>Housekeeping Salary</t>
  </si>
  <si>
    <t>Medical Expense (catchall)</t>
  </si>
  <si>
    <t>Medical Salary</t>
  </si>
  <si>
    <t>Medical Supply</t>
  </si>
  <si>
    <t xml:space="preserve">Medical Other </t>
  </si>
  <si>
    <t>Revenue Not Part of Unit Package</t>
  </si>
  <si>
    <t>Revenue Not Part of Unit Package (catchall)</t>
  </si>
  <si>
    <t>Rehabilitation</t>
  </si>
  <si>
    <t>Dietary</t>
  </si>
  <si>
    <t>Nursing</t>
  </si>
  <si>
    <t>Housekeeping</t>
  </si>
  <si>
    <t>Medical</t>
  </si>
  <si>
    <t>Medical Supplies</t>
  </si>
  <si>
    <t>Laundry</t>
  </si>
  <si>
    <t>Laundry Expense (catchall)</t>
  </si>
  <si>
    <t>Medical Record</t>
  </si>
  <si>
    <t>Medical Record Expense (catchall)</t>
  </si>
  <si>
    <t>Activity Supply</t>
  </si>
  <si>
    <t>Elderly Service Expense Other</t>
  </si>
  <si>
    <t>Elderly Service Other</t>
  </si>
  <si>
    <t>NYCHDC, OHCS</t>
  </si>
  <si>
    <t>Trial Balance</t>
  </si>
  <si>
    <t>CPA Compiled/Reviewed</t>
  </si>
  <si>
    <t>Audited</t>
  </si>
  <si>
    <t>Unqualified</t>
  </si>
  <si>
    <t>Qualified</t>
  </si>
  <si>
    <t>Adverse</t>
  </si>
  <si>
    <t>Modified</t>
  </si>
  <si>
    <t>Owner/Agent Submission</t>
  </si>
  <si>
    <t>Unmodified</t>
  </si>
  <si>
    <t>Not Applicable</t>
  </si>
  <si>
    <t>Not Submitted</t>
  </si>
  <si>
    <t>SD_A_6</t>
  </si>
  <si>
    <t>SD_689x1_697x1_1653_B_0</t>
  </si>
  <si>
    <t>SD_A_7</t>
  </si>
  <si>
    <t>SD_689x1_697x1_1656_B_0</t>
  </si>
  <si>
    <t>SD_A_8</t>
  </si>
  <si>
    <t>SD_689x1_697x1_1659_B_0</t>
  </si>
  <si>
    <t>SD_A_9</t>
  </si>
  <si>
    <t>SD_689x1_697x1_1654_B_0</t>
  </si>
  <si>
    <t>SD_A_10</t>
  </si>
  <si>
    <t>SD_689x1_697x1_1657_B_0</t>
  </si>
  <si>
    <t>SD_A_11</t>
  </si>
  <si>
    <t>SD_689x1_697x1_1660_B_0</t>
  </si>
  <si>
    <t>SD_A_12</t>
  </si>
  <si>
    <t>SD_689x1_697x1_1655_B_0</t>
  </si>
  <si>
    <t>SD_A_13</t>
  </si>
  <si>
    <t>SD_689x1_697x1_1658_B_0</t>
  </si>
  <si>
    <t>Kate made changes per user story 174737 -Updated Reporting Source to Both and Updated Financial Type to Financial Type Name</t>
  </si>
  <si>
    <t>Expected Sign</t>
  </si>
  <si>
    <t>+</t>
  </si>
  <si>
    <t>-</t>
  </si>
  <si>
    <t>Ryan added "Expected Sign" column.</t>
  </si>
  <si>
    <t>Validation</t>
  </si>
  <si>
    <t>Check</t>
  </si>
  <si>
    <t>Column1</t>
  </si>
  <si>
    <t>Balance Sheet</t>
  </si>
  <si>
    <t>P&amp;L</t>
  </si>
  <si>
    <t>Tab</t>
  </si>
  <si>
    <t>Other</t>
  </si>
  <si>
    <t>Input Validation Checks: Please double check on Red Highlighted cells in the Check column. Ensure all cells under the column show Pass before submitting this form.</t>
  </si>
  <si>
    <t>Balance Sheet should balance.</t>
  </si>
  <si>
    <t>Asset should be populated.</t>
  </si>
  <si>
    <t>Liability should be populated.</t>
  </si>
  <si>
    <t>Equity should be populated.</t>
  </si>
  <si>
    <t>Vacancies Aparts should be populated.</t>
  </si>
  <si>
    <t>Vacancies Furn&amp;Equip should be populated.</t>
  </si>
  <si>
    <t>Vacancies St/Comm should be populated.</t>
  </si>
  <si>
    <t>Vacancies Concess should be populated.</t>
  </si>
  <si>
    <t>Vacancies Gar &amp; Pkg  should be populated.</t>
  </si>
  <si>
    <t>Vacancies Misc should be populated.</t>
  </si>
  <si>
    <t>Fuel Oil should be populated.</t>
  </si>
  <si>
    <t>Electricity should be populated.</t>
  </si>
  <si>
    <t>Gas should be populated.</t>
  </si>
  <si>
    <t>Water should be populated.</t>
  </si>
  <si>
    <t>Sewer should be populated.</t>
  </si>
  <si>
    <t>Principal Paid should be populated.</t>
  </si>
  <si>
    <t>Annual Reserve Deposit should be populated.</t>
  </si>
  <si>
    <t>Vacant Units Off/Under Repair should be populated.</t>
  </si>
  <si>
    <t>Vacant Units should be greater than Vacant Units Off/Under Repair.</t>
  </si>
  <si>
    <t>HAP (Yes/No) should be populated.</t>
  </si>
  <si>
    <t>If HAP is Yes, then HAP amount and expiration date should be populated.</t>
  </si>
  <si>
    <t>If HAP is No, then HAP amount and expiration date should not be populated.</t>
  </si>
  <si>
    <t>RAD (Yes/No) should be populated.</t>
  </si>
  <si>
    <t>If RAD is Yes, then RAD amount and expiration date should be populated.</t>
  </si>
  <si>
    <t>If RAD is No, then RAD amount and expiration date should not be populated.</t>
  </si>
  <si>
    <t>236 (Yes/No) should be populated.</t>
  </si>
  <si>
    <t>If 236 is No, then 236 amount and expiration date should not be populated.</t>
  </si>
  <si>
    <t>If 236 is Yes, then 236 amount and expiration date should be populated.</t>
  </si>
  <si>
    <t>Vacant Units should be certified, i.e. received from the managing agent. (Choose from the drop-down in the Check column.)</t>
  </si>
  <si>
    <t>Not Certified</t>
  </si>
  <si>
    <t xml:space="preserve">      Cash Operation Unrestricted</t>
  </si>
  <si>
    <t>1/22/20: NYCHDC</t>
  </si>
  <si>
    <t>Ryan added a Validation tab and published it.</t>
  </si>
  <si>
    <t xml:space="preserve"> Net Increase (Decrease) in Cash and Cash Equivalents</t>
  </si>
  <si>
    <t>Net Cash Provided by Operating Activity</t>
  </si>
  <si>
    <t>Net Cash Operating Net Income</t>
  </si>
  <si>
    <t>Net Cash Operating Net Income (custom 1)</t>
  </si>
  <si>
    <t>Net Cash Operating Adjustment Noncash</t>
  </si>
  <si>
    <t>Net Cash Operating Adjustment Noncash (custom 1)</t>
  </si>
  <si>
    <t>Net Cash Operating Adjustment Noncash (custom 2)</t>
  </si>
  <si>
    <t>Net Cash Operating Adjustment Noncash (custom 3)</t>
  </si>
  <si>
    <t>Net Cash Operating Adjustment Noncash (custom 4)</t>
  </si>
  <si>
    <t>Net Cash Operating Adjustment Noncash (custom 5)</t>
  </si>
  <si>
    <t>Net Cash Operating Asset Decrease</t>
  </si>
  <si>
    <t>Net Cash Operating Liability Increase</t>
  </si>
  <si>
    <t>Net Cash Operating Other</t>
  </si>
  <si>
    <t>Net Cash Provided by Investing Activity</t>
  </si>
  <si>
    <t>Net Cash Investing</t>
  </si>
  <si>
    <t>Net Cash Provided by Financing Activity</t>
  </si>
  <si>
    <t>Net Cash Financing Loan Payment</t>
  </si>
  <si>
    <t>Net Cash Financing Other</t>
  </si>
  <si>
    <t>Net Cash Operating Asset Decrease (custom 1)</t>
  </si>
  <si>
    <t>Net Cash Operating Asset Decrease (custom 2)</t>
  </si>
  <si>
    <t>Net Cash Operating Asset Decrease (custom 3)</t>
  </si>
  <si>
    <t>Net Cash Operating Asset Decrease (custom 4)</t>
  </si>
  <si>
    <t>Net Cash Operating Asset Decrease (custom 5)</t>
  </si>
  <si>
    <t>Net Cash Operating Asset Decrease (custom 6)</t>
  </si>
  <si>
    <t>Net Cash Operating Asset Decrease (custom 7)</t>
  </si>
  <si>
    <t>Net Cash Operating Asset Decrease (custom 8)</t>
  </si>
  <si>
    <t>Net Cash Operating Asset Decrease (custom 9)</t>
  </si>
  <si>
    <t>Net Cash Operating Asset Decrease (custom 10)</t>
  </si>
  <si>
    <t>Net Cash Operating Liability Increase (custom 1)</t>
  </si>
  <si>
    <t>Net Cash Operating Other (custom 1)</t>
  </si>
  <si>
    <t>Net Cash Investing (custom 1)</t>
  </si>
  <si>
    <t>Net Cash Financing Loan Payment (custom 1)</t>
  </si>
  <si>
    <t>Net Cash Financing Other (custom 1)</t>
  </si>
  <si>
    <t>Net Cash Operating Liability Increase (custom 2)</t>
  </si>
  <si>
    <t>Net Cash Operating Liability Increase (custom 3)</t>
  </si>
  <si>
    <t>Net Cash Operating Liability Increase (custom 4)</t>
  </si>
  <si>
    <t>Net Cash Operating Liability Increase (custom 5)</t>
  </si>
  <si>
    <t>Net Cash Operating Liability Increase (custom 6)</t>
  </si>
  <si>
    <t>Net Cash Operating Liability Increase (custom 7)</t>
  </si>
  <si>
    <t>Net Cash Operating Liability Increase (custom 8)</t>
  </si>
  <si>
    <t>Net Cash Operating Liability Increase (custom 9)</t>
  </si>
  <si>
    <t>Net Cash Operating Liability Increase (custom 10)</t>
  </si>
  <si>
    <t>Net Cash Operating Other (custom 2)</t>
  </si>
  <si>
    <t>Net Cash Operating Other (custom 3)</t>
  </si>
  <si>
    <t>Net Cash Operating Other (custom 4)</t>
  </si>
  <si>
    <t>Net Cash Operating Other (custom 5)</t>
  </si>
  <si>
    <t>Net Cash Operating Other (custom 6)</t>
  </si>
  <si>
    <t>Net Cash Operating Other (custom 7)</t>
  </si>
  <si>
    <t>Net Cash Operating Other (custom 8)</t>
  </si>
  <si>
    <t>Net Cash Operating Other (custom 9)</t>
  </si>
  <si>
    <t>Net Cash Operating Other (custom 10)</t>
  </si>
  <si>
    <t>Net Cash Investing (custom 2)</t>
  </si>
  <si>
    <t>Net Cash Investing (custom 3)</t>
  </si>
  <si>
    <t>Net Cash Investing (custom 4)</t>
  </si>
  <si>
    <t>Net Cash Investing (custom 5)</t>
  </si>
  <si>
    <t>Net Cash Investing (custom 6)</t>
  </si>
  <si>
    <t>Net Cash Investing (custom 7)</t>
  </si>
  <si>
    <t>Net Cash Investing (custom 8)</t>
  </si>
  <si>
    <t>Net Cash Investing (custom 9)</t>
  </si>
  <si>
    <t>Net Cash Investing (custom 10)</t>
  </si>
  <si>
    <t>Net Cash Financing Loan Payment (custom 2)</t>
  </si>
  <si>
    <t>Net Cash Financing Loan Payment (custom 3)</t>
  </si>
  <si>
    <t>Net Cash Financing Loan Payment (custom 4)</t>
  </si>
  <si>
    <t>Net Cash Financing Loan Payment (custom 5)</t>
  </si>
  <si>
    <t>Net Cash Financing Loan Payment (custom 6)</t>
  </si>
  <si>
    <t>Net Cash Financing Loan Payment (custom 7)</t>
  </si>
  <si>
    <t>Net Cash Financing Loan Payment (custom 8)</t>
  </si>
  <si>
    <t>Net Cash Financing Loan Payment (custom 9)</t>
  </si>
  <si>
    <t>Net Cash Financing Loan Payment (custom 10)</t>
  </si>
  <si>
    <t>Net Cash Financing Other (custom 2)</t>
  </si>
  <si>
    <t>Net Cash Financing Other (custom 3)</t>
  </si>
  <si>
    <t>Net Cash Financing Other (custom 4)</t>
  </si>
  <si>
    <t>Net Cash Financing Other (custom 5)</t>
  </si>
  <si>
    <t>Net Cash Financing Other (custom 6)</t>
  </si>
  <si>
    <t>Net Cash Financing Other (custom 7)</t>
  </si>
  <si>
    <t>Net Cash Financing Other (custom 8)</t>
  </si>
  <si>
    <t>Net Cash Financing Other (custom 9)</t>
  </si>
  <si>
    <t>Net Cash Financing Other (custom 10)</t>
  </si>
  <si>
    <t>Cash Flow Statement</t>
  </si>
  <si>
    <t>Cash and Cash Equivalents At Beginning of Year</t>
  </si>
  <si>
    <t>Cash And Cash Equivalents At End of Year From Audited Financial Statements</t>
  </si>
  <si>
    <t>Kate added Cash Flow Tab</t>
  </si>
  <si>
    <t>Joe removed agency values from all L4 line items</t>
  </si>
  <si>
    <t>Cash - Operations</t>
  </si>
  <si>
    <t>Tenant Accounts Receivable</t>
  </si>
  <si>
    <t>Accounts Receivable-WHEDA</t>
  </si>
  <si>
    <t>Accounts and Notes Receivable-Operations</t>
  </si>
  <si>
    <t>Accounts and Notes Receivable-Entity</t>
  </si>
  <si>
    <t>Accounts Receivable-Interest</t>
  </si>
  <si>
    <t>Short Term Investments- Operations</t>
  </si>
  <si>
    <t>Short Term Investments-Entity</t>
  </si>
  <si>
    <t>Misc Current Assets</t>
  </si>
  <si>
    <t>Tenant Security Deposits</t>
  </si>
  <si>
    <t>Misc Prepaid Expenses</t>
  </si>
  <si>
    <t>Insurance Escrow</t>
  </si>
  <si>
    <t>Real Estate Tax or PILOT Escrow</t>
  </si>
  <si>
    <t>Reserve for Replacements</t>
  </si>
  <si>
    <t>Development Cost Escrow</t>
  </si>
  <si>
    <t>FHA Insurance Reserve</t>
  </si>
  <si>
    <t>Building Equipment (portable)</t>
  </si>
  <si>
    <t>Furniture for Project/Tenant Use</t>
  </si>
  <si>
    <t>Misc Fixed Assets</t>
  </si>
  <si>
    <t>Investments-Operations</t>
  </si>
  <si>
    <t>Investments-Entity</t>
  </si>
  <si>
    <t>Intangible Assets</t>
  </si>
  <si>
    <t>Misc Other Assets</t>
  </si>
  <si>
    <t>Bank Overdraft-Operations</t>
  </si>
  <si>
    <t>Accounts Payable-Operations</t>
  </si>
  <si>
    <t>Accounts Payable-Construction/Development</t>
  </si>
  <si>
    <t>Accounts Payable-Project Improvements Items</t>
  </si>
  <si>
    <t>Accounts Payable-Entity</t>
  </si>
  <si>
    <t>Accounts Payable-WHEDA/HUD</t>
  </si>
  <si>
    <t>Accrued Interest Payable-First Mortgage</t>
  </si>
  <si>
    <t>Accrued Interest Payable-Second Mortgage</t>
  </si>
  <si>
    <t>Accrued Interest Payable-Other Loans (Surp Cash)</t>
  </si>
  <si>
    <t>Accrued Interest Payable-Other Loans and Notes</t>
  </si>
  <si>
    <t>Accrued Interest Payable-Flexible Subsidy Loan</t>
  </si>
  <si>
    <t>Accrued Interest Payable-Capital Improvement Loan</t>
  </si>
  <si>
    <t>Accrued Interest Payable-Operating Loss Loan</t>
  </si>
  <si>
    <t>Accrued Real Estate &amp; Property Tax Payable</t>
  </si>
  <si>
    <t>Short Term Notes Payable</t>
  </si>
  <si>
    <t>Other Loans and Notes Payable, Surplus Cash ST</t>
  </si>
  <si>
    <t>Other Loans and Notes (Short Term)</t>
  </si>
  <si>
    <t>Flexible Subsidy Loan Payable (Short Term)</t>
  </si>
  <si>
    <t>Capital Improvement Loan Payable (Short Term)</t>
  </si>
  <si>
    <t>Operating Loss Loan Payable (Short Term)</t>
  </si>
  <si>
    <t>Mortgage Payable-First Mortgage (Short Term)</t>
  </si>
  <si>
    <t>Mortgage Payable-Second Mortgage (Short Term)</t>
  </si>
  <si>
    <t>Utility Allowances</t>
  </si>
  <si>
    <t>Misc Current Liabilities/Preservation Fee</t>
  </si>
  <si>
    <t>Notes Payable-Long Term</t>
  </si>
  <si>
    <t>Notes Payable-Surplus Cash</t>
  </si>
  <si>
    <t>Other Loans and Notes Payable-Surplus Cash</t>
  </si>
  <si>
    <t>Capital Improvement Loan Payable</t>
  </si>
  <si>
    <t>Mortgage Payable-First Mortgage</t>
  </si>
  <si>
    <t>Mortgage Payable-Second Mortgage</t>
  </si>
  <si>
    <t>Misc Long Term Liabilities</t>
  </si>
  <si>
    <t>Total Equity/Retained Earnings</t>
  </si>
  <si>
    <t>Rent Revenue-Gross Potential</t>
  </si>
  <si>
    <t>Rent Revenue - Commercial/Stores @ 100%</t>
  </si>
  <si>
    <t>Rent Revenue-Garage/Parking @ 100%</t>
  </si>
  <si>
    <t>Misc Rent Revenue</t>
  </si>
  <si>
    <t>Rent Revenue/Insurance</t>
  </si>
  <si>
    <t>Apartment Vacancies</t>
  </si>
  <si>
    <t>Stores/Commercial Vacancies or Concessions</t>
  </si>
  <si>
    <t>Garage/Parking Vacancies or Concessions</t>
  </si>
  <si>
    <t>Elderly Service Revenue</t>
  </si>
  <si>
    <t>Priv Pay Room / Board</t>
  </si>
  <si>
    <t>Medicare Room / Board</t>
  </si>
  <si>
    <t>Medicaid Room / Board</t>
  </si>
  <si>
    <t>VA Room / Board</t>
  </si>
  <si>
    <t>Laundry / Linen</t>
  </si>
  <si>
    <t>Financial Revenue-Project Operations</t>
  </si>
  <si>
    <t>Revenue from Investments-Residual Receipts</t>
  </si>
  <si>
    <t>Revenue from Investments-Replacement Reserve</t>
  </si>
  <si>
    <t>Revenue from Investments-Miscellaneous</t>
  </si>
  <si>
    <t>Laundry/Vending Income (Net)</t>
  </si>
  <si>
    <t>Conventions and Meetings</t>
  </si>
  <si>
    <t>Management Consultants</t>
  </si>
  <si>
    <t>Advertising/Marketing Expense</t>
  </si>
  <si>
    <t>Other Rent Expense</t>
  </si>
  <si>
    <t>Office Expenses</t>
  </si>
  <si>
    <t>Management Fees All</t>
  </si>
  <si>
    <t>Manager/Superintendent Salaries</t>
  </si>
  <si>
    <t>Administrative Rent-Free Unit</t>
  </si>
  <si>
    <t>Legal Expense-Project Only</t>
  </si>
  <si>
    <t>Audit Expense - Project Only</t>
  </si>
  <si>
    <t>Bad Debt Expense</t>
  </si>
  <si>
    <t>Misc Administrative Expenses</t>
  </si>
  <si>
    <t>Fuel Oil</t>
  </si>
  <si>
    <t>Contracts</t>
  </si>
  <si>
    <t>Garbage &amp; Trash Removal</t>
  </si>
  <si>
    <t>Security Payroll/Contract (incl taxes and benefits</t>
  </si>
  <si>
    <t>Heating/Cooling Repairs &amp; Maintenance</t>
  </si>
  <si>
    <t>Vehicle/Maintenance Equipment Operation &amp; Repairs</t>
  </si>
  <si>
    <t>Misc Operating &amp; Maintenance Expense</t>
  </si>
  <si>
    <t>Real Estate &amp; Personal Property Taxes</t>
  </si>
  <si>
    <t>Payroll Taxes - Project Share</t>
  </si>
  <si>
    <t>Misc Taxes, Licenses, Permits, and Insurance</t>
  </si>
  <si>
    <t>Interest on Notes Payable - Long Term</t>
  </si>
  <si>
    <t>Interest on Notes Payable-Short Term</t>
  </si>
  <si>
    <t>Mortgage Insurance Premium/Service Charge</t>
  </si>
  <si>
    <t>Misc Financial Expense/Preservation Fee</t>
  </si>
  <si>
    <t>Dietary Prchsd Serv</t>
  </si>
  <si>
    <t>Regstrd Nurse Salary</t>
  </si>
  <si>
    <t>Medical Prchsd Serv</t>
  </si>
  <si>
    <t>Laundry Expenses</t>
  </si>
  <si>
    <t>Medical Records</t>
  </si>
  <si>
    <t>Activity Supplies</t>
  </si>
  <si>
    <t>Net Entity Expenses</t>
  </si>
  <si>
    <t>Legal Expense</t>
  </si>
  <si>
    <t>Federal, State, and Other Income Taxes</t>
  </si>
  <si>
    <t>Interest Income</t>
  </si>
  <si>
    <t>Annual Replacement Reserve Deposits</t>
  </si>
  <si>
    <t>CAPEX Adjustments</t>
  </si>
  <si>
    <t>Reserve Releases to reimburse items expensed on this schedule</t>
  </si>
  <si>
    <t>Capital Expenditures paid from Project Operations &amp; expensed on this schedule</t>
  </si>
  <si>
    <t>Accrued Interest Payable-Section 236</t>
  </si>
  <si>
    <t>Deposit To Replacement Reserve</t>
  </si>
  <si>
    <t>Revenue Adjustments</t>
  </si>
  <si>
    <t>RR releases to reimburse expensed items and/or CAPEX paid from project operations  </t>
  </si>
  <si>
    <t>WHEDA Senior Hard Debt Interest</t>
  </si>
  <si>
    <t>WHEDA Junior Hard Debt Interest</t>
  </si>
  <si>
    <t>WHEDA Senior Hard Debt Principal</t>
  </si>
  <si>
    <t>WHEDA Junior Hard Debt Principal</t>
  </si>
  <si>
    <t>Recreation/Rehab</t>
  </si>
  <si>
    <t xml:space="preserve">Other Debt Principal </t>
  </si>
  <si>
    <t>Financial Revenue from Operation</t>
  </si>
  <si>
    <t xml:space="preserve">Other Revenue </t>
  </si>
  <si>
    <t xml:space="preserve">INSTRUCTIONS FOR COMPLETING BALANCE SHEET
</t>
  </si>
  <si>
    <t>Account Definition/Reporting Reference</t>
  </si>
  <si>
    <t>1000T</t>
  </si>
  <si>
    <t>This account must equal the sum of 1100T, 1200T, 1300T, 1400N, 1500T and 1900T accounts.</t>
  </si>
  <si>
    <t>1100T</t>
  </si>
  <si>
    <t xml:space="preserve">Tenant Accounts Receivable </t>
  </si>
  <si>
    <t>Accounts Receivable - WHEDA</t>
  </si>
  <si>
    <t>Accounts and Notes Receivable - Entity</t>
  </si>
  <si>
    <t>Short-Term Investments - Operations</t>
  </si>
  <si>
    <t>Short-Term Investments - Entity</t>
  </si>
  <si>
    <t>1200T</t>
  </si>
  <si>
    <t>This account must equal the sum of all 1200 accounts.</t>
  </si>
  <si>
    <t>1300T</t>
  </si>
  <si>
    <t>This account must equal the sum of all 1300 accounts.</t>
  </si>
  <si>
    <t xml:space="preserve">Reserve for Replacement </t>
  </si>
  <si>
    <t>1400N</t>
  </si>
  <si>
    <t>1500T</t>
  </si>
  <si>
    <t>Investment Long-Term</t>
  </si>
  <si>
    <t>This account must equal the sum of all 1500 accounts.</t>
  </si>
  <si>
    <t>1900T</t>
  </si>
  <si>
    <t>Other Assets</t>
  </si>
  <si>
    <t>This account must equal the sum of all 1900 accounts.</t>
  </si>
  <si>
    <t>Miscellaneous Other Assets</t>
  </si>
  <si>
    <t>2000T</t>
  </si>
  <si>
    <t>This account must equal the sum of 2100T and 2300T accounts.</t>
  </si>
  <si>
    <t>2100T</t>
  </si>
  <si>
    <t>Accounts Payable - Operations</t>
  </si>
  <si>
    <t>Accrued Interest Payable - Second Mortgage</t>
  </si>
  <si>
    <t>Accrued Interest Payable - Other Loans (Surplus Cash)</t>
  </si>
  <si>
    <t>Accrued Real Estate &amp; Property Tax</t>
  </si>
  <si>
    <t>Notes Payable (Short-Term)</t>
  </si>
  <si>
    <t>Mortgage Payable - First Mortgage (ST)</t>
  </si>
  <si>
    <t>Mortgage Payable - Second Mortgage (ST)</t>
  </si>
  <si>
    <t>Misc Current Liabilities/ Preservation Fee</t>
  </si>
  <si>
    <t>2300T</t>
  </si>
  <si>
    <t>Notes Payable (Long Term)</t>
  </si>
  <si>
    <t xml:space="preserve">Mortgage Payable - First Mortgage </t>
  </si>
  <si>
    <t>Second Mortgages Payable (Long Term)</t>
  </si>
  <si>
    <t>3000T</t>
  </si>
  <si>
    <t>Account ID</t>
  </si>
  <si>
    <t>5000N</t>
  </si>
  <si>
    <t>This account must equal the sum of accounts 5100T, 5300T, 5400T and 5900T, minus 5200T.</t>
  </si>
  <si>
    <t>5100T</t>
  </si>
  <si>
    <t>This account must equal the sum of all 5100 accounts.</t>
  </si>
  <si>
    <t>Rent Revenue - Commercial/Stores @100%</t>
  </si>
  <si>
    <t>Rent Revenue - Garage/Parking @100%</t>
  </si>
  <si>
    <t>5200T</t>
  </si>
  <si>
    <t xml:space="preserve">This account must equal the sum of all 5200 accounts </t>
  </si>
  <si>
    <t>5300T</t>
  </si>
  <si>
    <t>This account must equal the sum of all 5300 accounts.</t>
  </si>
  <si>
    <t>5400T</t>
  </si>
  <si>
    <t xml:space="preserve">Financial Revenue </t>
  </si>
  <si>
    <t>This account must equal the sum of all 5400 accounts.</t>
  </si>
  <si>
    <t>Investments Revenue Residual Receipt</t>
  </si>
  <si>
    <t>Investments Revenue Replacement Reserve</t>
  </si>
  <si>
    <t>Investments Revenue Other</t>
  </si>
  <si>
    <t>5900T</t>
  </si>
  <si>
    <t>This account must equal the sum of all 5900 accounts.</t>
  </si>
  <si>
    <t>Laundry and Vending income</t>
  </si>
  <si>
    <t>6000T</t>
  </si>
  <si>
    <t>This account must equal the sum of accounts 6200T, 6400T, 6500T, 6600T, 6700T, 6800T, 6900T and 7000T.</t>
  </si>
  <si>
    <t>6200T</t>
  </si>
  <si>
    <t xml:space="preserve">Advertising </t>
  </si>
  <si>
    <t>6400T</t>
  </si>
  <si>
    <t xml:space="preserve">Fuel </t>
  </si>
  <si>
    <t>6500T</t>
  </si>
  <si>
    <t xml:space="preserve">Garbage </t>
  </si>
  <si>
    <t>Depreciation Expenses</t>
  </si>
  <si>
    <t>6700T</t>
  </si>
  <si>
    <t xml:space="preserve">Fidelity Bond Insurance </t>
  </si>
  <si>
    <t>6800T</t>
  </si>
  <si>
    <t>Financial Expenses</t>
  </si>
  <si>
    <t>This account must equal the sum of all 6900 accounts.</t>
  </si>
  <si>
    <t>Corporate or Mortgagor Expense</t>
  </si>
  <si>
    <t xml:space="preserve">Interest Income </t>
  </si>
  <si>
    <t>Other Expenses</t>
  </si>
  <si>
    <t xml:space="preserve">INSTRUCTIONS FOR COMPLETING OTHER FINANCIAL INFORMATION
</t>
  </si>
  <si>
    <t>Other Financial Information</t>
  </si>
  <si>
    <t>Other Financials</t>
  </si>
  <si>
    <t>This account reflects the annual amount deposited into a WHEDA-held replacement reserves account.</t>
  </si>
  <si>
    <t xml:space="preserve">This account must equal the sum of all 16800 accounts </t>
  </si>
  <si>
    <t xml:space="preserve">This account reflects the amount of principal paid on WHEDA first Mortgage </t>
  </si>
  <si>
    <t xml:space="preserve">This account reflects the amount of principal paid on WHEDA junior Mortgages </t>
  </si>
  <si>
    <t>This account reflects the amount of principal paid on any other loans</t>
  </si>
  <si>
    <t xml:space="preserve">Project Number </t>
  </si>
  <si>
    <t>BALANCE SHEET</t>
  </si>
  <si>
    <t>PROFIT &amp; LOSS STATEMENT</t>
  </si>
  <si>
    <t>Statement Period:</t>
  </si>
  <si>
    <t>Date of Statement:</t>
  </si>
  <si>
    <t>OTHER: RR DEPOSIT &amp; PRINCIPAL PAYMENTS</t>
  </si>
  <si>
    <t>Both PDF and Excel file required.</t>
  </si>
  <si>
    <t xml:space="preserve">Do not modify formulas or copy/paste spreadsheet cells. May break functionality. </t>
  </si>
  <si>
    <t>If Project is required to provide Audit or Reviewed Financial Statement, attach this template to PDF.</t>
  </si>
  <si>
    <t>TOTAL EQUITY</t>
  </si>
  <si>
    <t>TOTAL LIABILITIES</t>
  </si>
  <si>
    <t>TOTAL ASSETS</t>
  </si>
  <si>
    <t>NET OPERATING INCOME (NOI)</t>
  </si>
  <si>
    <t>TOTAL OPERATING EXPENSES</t>
  </si>
  <si>
    <t>TOTAL EXPENSES BEFORE DEPRECIATION</t>
  </si>
  <si>
    <t>OPERATING PROFIT OR LOSS</t>
  </si>
  <si>
    <t>Data Input - WHEDA Electronic File Submission</t>
  </si>
  <si>
    <t>1.  Enter Project Number and Statement Effective Date</t>
  </si>
  <si>
    <r>
      <t xml:space="preserve">2.  Enter Account Numbers and Amounts for all line items on the Form 600 </t>
    </r>
    <r>
      <rPr>
        <b/>
        <sz val="10"/>
        <rFont val="Arial"/>
        <family val="2"/>
      </rPr>
      <t>and</t>
    </r>
    <r>
      <rPr>
        <sz val="10"/>
        <rFont val="Arial"/>
        <family val="2"/>
      </rPr>
      <t xml:space="preserve"> Form 800</t>
    </r>
  </si>
  <si>
    <t>3.  All numbers should be positive - unless a debit account has a credit balance; or a credit account has a debit balance</t>
  </si>
  <si>
    <t>4.  Be sure to enter MEMO accounts</t>
  </si>
  <si>
    <r>
      <t xml:space="preserve">5.  Select all of the entries created in the </t>
    </r>
    <r>
      <rPr>
        <sz val="10"/>
        <color indexed="10"/>
        <rFont val="Arial"/>
        <family val="2"/>
      </rPr>
      <t>Conversion to Text File</t>
    </r>
    <r>
      <rPr>
        <sz val="10"/>
        <rFont val="Arial"/>
        <family val="2"/>
      </rPr>
      <t xml:space="preserve"> column</t>
    </r>
  </si>
  <si>
    <t>6.  Copy and Paste into a blank Notepad file</t>
  </si>
  <si>
    <t>7.  Save the Notepad file with a .txt extension</t>
  </si>
  <si>
    <t>8.  Email to WHEDA:   wheda.audits@wheda.com</t>
  </si>
  <si>
    <t>Project Number</t>
  </si>
  <si>
    <t>Financial Statement Effective Date</t>
  </si>
  <si>
    <t>ROUNDS TO NEAREST DOLLAR</t>
  </si>
  <si>
    <t>Account Number</t>
  </si>
  <si>
    <t>Account Type</t>
  </si>
  <si>
    <t>Account Name</t>
  </si>
  <si>
    <t>Conversion to Text File:</t>
  </si>
  <si>
    <t>formula to change +/- due to Prolink/LOANS differences</t>
  </si>
  <si>
    <t>5301,5302,5303 all from Prolink 5310.21</t>
  </si>
  <si>
    <t>5305,5306,5307 all from Prolink 5310.24</t>
  </si>
  <si>
    <t>5309,5311,5312 all from Prolink 5310.34</t>
  </si>
  <si>
    <t>5315,5316,5317 all under Prolink 5310.44</t>
  </si>
  <si>
    <t>5332,5333,5365 all under Prolink 5320.34</t>
  </si>
  <si>
    <t>5350,5351,5352,5375 all under Prolink 5320.51</t>
  </si>
  <si>
    <t>no account</t>
  </si>
  <si>
    <t>5390,5331 all under Prolink 5301.01</t>
  </si>
  <si>
    <t>6320,6321,6322 all under Prolink 6320.01</t>
  </si>
  <si>
    <t>5952,6953 all under Prolink 6950.31</t>
  </si>
  <si>
    <t>6970,6971,6972,6973 all under Prolink 6970.01</t>
  </si>
  <si>
    <t>6975,6976,6977 all under Prolink 6975.01</t>
  </si>
  <si>
    <t>6980,6983,6984,6985 all under Prolink 6980.11</t>
  </si>
  <si>
    <t>6981,6982 all under prolink 6980.21</t>
  </si>
  <si>
    <t>?</t>
  </si>
  <si>
    <t>INTERNAL ADJ</t>
  </si>
  <si>
    <t>WHEDA 1ST</t>
  </si>
  <si>
    <t>WHEDA 2ND</t>
  </si>
  <si>
    <t>OTHER MTG</t>
  </si>
  <si>
    <t>RR DISB</t>
  </si>
  <si>
    <t>CAP EX</t>
  </si>
  <si>
    <t>Valid Accounts</t>
  </si>
  <si>
    <t>Accounts Payable - 30 Days</t>
  </si>
  <si>
    <t>Replacement Reserve Deposits as Required by WHEDA</t>
  </si>
  <si>
    <t>Priv Pay Room/Board</t>
  </si>
  <si>
    <t>Priv Pay Ancillary</t>
  </si>
  <si>
    <t>Contractual Adj</t>
  </si>
  <si>
    <t>Medicare Room/Board</t>
  </si>
  <si>
    <t>Medicare Ancillary</t>
  </si>
  <si>
    <t>Medicare Contr Adj</t>
  </si>
  <si>
    <t>Medicaid Room/Board</t>
  </si>
  <si>
    <t>Medicaid Ancillary</t>
  </si>
  <si>
    <t>Medicaid Contr Adj</t>
  </si>
  <si>
    <t>VA Room/Board</t>
  </si>
  <si>
    <t>VA Ancillary</t>
  </si>
  <si>
    <t>VA Contractual Adj</t>
  </si>
  <si>
    <t>Contributions/Gifts</t>
  </si>
  <si>
    <t>Houskeeping Salary</t>
  </si>
  <si>
    <t>Food Servicing</t>
  </si>
  <si>
    <t>Laundry/Linen</t>
  </si>
  <si>
    <t>Other Service Income</t>
  </si>
  <si>
    <t>Adult Day Care</t>
  </si>
  <si>
    <t>Child Day Care</t>
  </si>
  <si>
    <t>Management Fee - Residential Rents</t>
  </si>
  <si>
    <t>Management Fee - Commercial Rents</t>
  </si>
  <si>
    <t>Management Fee - Misc Income</t>
  </si>
  <si>
    <t>Administrative Rent-free Unit</t>
  </si>
  <si>
    <t>Legal Expense-project Only</t>
  </si>
  <si>
    <t>Hskpg Prchsd Serv</t>
  </si>
  <si>
    <t>Laundry Salaries</t>
  </si>
  <si>
    <t>Laundry Prchsd Serv</t>
  </si>
  <si>
    <t>Laundry Supplies</t>
  </si>
  <si>
    <t>Medical Rcrds Salary</t>
  </si>
  <si>
    <t>Medical Rcrds Supply</t>
  </si>
  <si>
    <t>Med Rcrds Prchsd Srv</t>
  </si>
  <si>
    <t>Activities Supplies</t>
  </si>
  <si>
    <t>Actvts Prchsd Serv</t>
  </si>
  <si>
    <t>Rehab Salaries</t>
  </si>
  <si>
    <t>Rehab Supplies</t>
  </si>
  <si>
    <t>Rehab Prchsd Serv</t>
  </si>
  <si>
    <t>Other Support Serv</t>
  </si>
  <si>
    <t>Principal Payments - WHEDA 1st Mortgage</t>
  </si>
  <si>
    <t>Principal Payments Made - Second Mortgage</t>
  </si>
  <si>
    <t>Principal Payments Made - Other Mortgage</t>
  </si>
  <si>
    <t>Replacement Reserve Releases</t>
  </si>
  <si>
    <t>Capital Expenditures Paid from Project Operations</t>
  </si>
  <si>
    <t>Balance Sheet Date of Statement:</t>
  </si>
  <si>
    <t>TOTAL LIABILITIES &amp; EQUITY</t>
  </si>
  <si>
    <t>Misc Operating &amp; Maintenance Expenses</t>
  </si>
  <si>
    <t xml:space="preserve">7010.01 Net Entity Expenses doesn't have a home. </t>
  </si>
  <si>
    <t>PROLINK</t>
  </si>
  <si>
    <t>Total Current Assets</t>
  </si>
  <si>
    <t>Total Funded Reserves</t>
  </si>
  <si>
    <t>Total Fixed Assets</t>
  </si>
  <si>
    <t>Total Other Assets</t>
  </si>
  <si>
    <t>Current Liabilities</t>
  </si>
  <si>
    <t>Total Investment Long-term</t>
  </si>
  <si>
    <t>Main, Balance Sheet, and P&amp;L Tabs all required.</t>
  </si>
  <si>
    <t>Accounts Payable-30 Days</t>
  </si>
  <si>
    <t>new 2021</t>
  </si>
  <si>
    <t>start of P&amp;L</t>
  </si>
  <si>
    <t>new 2021 - 2020 2109/2110 combined</t>
  </si>
  <si>
    <t>Accounts Payable-236 Excess Income Due HUD</t>
  </si>
  <si>
    <t>Total Principal Payments</t>
  </si>
  <si>
    <t>PROFIT OR LOSS BEFORE DEPRECIATION</t>
  </si>
  <si>
    <t>field doesn't import</t>
  </si>
  <si>
    <t>Assets</t>
  </si>
  <si>
    <t>Liabilities</t>
  </si>
  <si>
    <t>Long-Term Liabilities</t>
  </si>
  <si>
    <t>Fixed Assets</t>
  </si>
  <si>
    <t>Funded Reserves</t>
  </si>
  <si>
    <t>Current Assets</t>
  </si>
  <si>
    <t>Operating and Maintenance Expenses</t>
  </si>
  <si>
    <t>Taxes and Insurance Expense</t>
  </si>
  <si>
    <t>Accounts Receivable - Interest</t>
  </si>
  <si>
    <t>Accounts Receivable-WHEDA (old)</t>
  </si>
  <si>
    <t>was mapped 1130.32 but listed 1140.11 (not mapped). Final to 1140.91</t>
  </si>
  <si>
    <t>Account Payable - 30 days</t>
  </si>
  <si>
    <t>Accounts Payable - Project Improvement
Items</t>
  </si>
  <si>
    <t>Accounts Payable - WHEDA/HUD</t>
  </si>
  <si>
    <t>Accrued Interest Payable - Capital
Improvements Loan</t>
  </si>
  <si>
    <t>Other Loans and Notes (Short-Term)</t>
  </si>
  <si>
    <t>Flexible Subsidy Loan Payable (Short-Term)</t>
  </si>
  <si>
    <t>Capital Improvement Loan Payable (Short-Term)</t>
  </si>
  <si>
    <t>Operating Loss Loan Payable (Short-Term)</t>
  </si>
  <si>
    <t>This account must equal the sum of all 1100 accounts.</t>
  </si>
  <si>
    <t>This account must equal the sum of all 1400 accounts.</t>
  </si>
  <si>
    <t>This account must equal the sum all 2100 and 2200 accounts.</t>
  </si>
  <si>
    <t>This account must equal the sum of all 2300 accounts.</t>
  </si>
  <si>
    <t>Audit Expense-Project Only</t>
  </si>
  <si>
    <t>Misc Administrative Expense</t>
  </si>
  <si>
    <t>This account must equal the sum of all 6200 and 6300 accounts.</t>
  </si>
  <si>
    <t xml:space="preserve">This account should be the sum of all 6400 accounts. </t>
  </si>
  <si>
    <t>This account must equal the sum of all 6500 accounts.</t>
  </si>
  <si>
    <t>This account must equal the sum of all 6700 accounts.</t>
  </si>
  <si>
    <t>This account must equal the sum of all 6800 accounts.</t>
  </si>
  <si>
    <t>This account must equal the sum of all 7100 accounts.</t>
  </si>
  <si>
    <t>NET PROFIT OR LOSS</t>
  </si>
  <si>
    <t>REVENUE</t>
  </si>
  <si>
    <t>7100T</t>
  </si>
  <si>
    <t>6900T</t>
  </si>
  <si>
    <t>This account must equal the sum of accounts 6200T, 6400T, 6500T, 6700T, 6900T and 11320.01.</t>
  </si>
  <si>
    <t>OPEX</t>
  </si>
  <si>
    <t>This account must equal 5000T minus OPEX.</t>
  </si>
  <si>
    <t>NOI</t>
  </si>
  <si>
    <t>NET OPERATING INCOME</t>
  </si>
  <si>
    <t>OP</t>
  </si>
  <si>
    <t>This account must equal account NOI less accounts 6800T, 6601.01 and 6620.01.</t>
  </si>
  <si>
    <t>RENT</t>
  </si>
  <si>
    <t>VACANCY</t>
  </si>
  <si>
    <t>ELDERLY</t>
  </si>
  <si>
    <t>SERVICE</t>
  </si>
  <si>
    <t>FINANCIAL</t>
  </si>
  <si>
    <t>OTHER</t>
  </si>
  <si>
    <t>6200-6300</t>
  </si>
  <si>
    <t>RENT/ADMIN</t>
  </si>
  <si>
    <t>EXPENSES</t>
  </si>
  <si>
    <t>UTILITY</t>
  </si>
  <si>
    <t>EXPENSE</t>
  </si>
  <si>
    <t>OPERATING &amp;</t>
  </si>
  <si>
    <t>MAINTENANCE</t>
  </si>
  <si>
    <t>TAXES AND</t>
  </si>
  <si>
    <t>INSURANCE</t>
  </si>
  <si>
    <t>RR DEPOSITS</t>
  </si>
  <si>
    <t>DEPRECIATION</t>
  </si>
  <si>
    <t>AMORTIZATION</t>
  </si>
  <si>
    <t>CORPORATE</t>
  </si>
  <si>
    <t>OR</t>
  </si>
  <si>
    <t>MORTGAGOR</t>
  </si>
  <si>
    <t>TOTAL</t>
  </si>
  <si>
    <t>PRINCIPAL</t>
  </si>
  <si>
    <t>PAYMENTS</t>
  </si>
  <si>
    <t>CURRENT</t>
  </si>
  <si>
    <t>ASSETS</t>
  </si>
  <si>
    <t>1200 PREPAID</t>
  </si>
  <si>
    <t>Total Prepaid Expenses</t>
  </si>
  <si>
    <t>FUNDED</t>
  </si>
  <si>
    <t>RESERVES</t>
  </si>
  <si>
    <t>FIXED</t>
  </si>
  <si>
    <t>INVESTMENTS</t>
  </si>
  <si>
    <t>MISC ASSETS</t>
  </si>
  <si>
    <t>LIABILITIES</t>
  </si>
  <si>
    <t>LONG-TERM</t>
  </si>
  <si>
    <t>Additional Comments:</t>
  </si>
  <si>
    <t>####</t>
  </si>
  <si>
    <t>#####</t>
  </si>
  <si>
    <t>MM/DD/YYYY</t>
  </si>
  <si>
    <t>MM/DD/YYYY-MM/DD/YYYY</t>
  </si>
  <si>
    <t>XXXXXXXXXXX</t>
  </si>
  <si>
    <t>P&amp;L Statement Period:</t>
  </si>
  <si>
    <t>Security Payroll/Contract (incl taxes and benefits)</t>
  </si>
  <si>
    <t>This account must equal the sum of all 3100 accounts.</t>
  </si>
  <si>
    <t>RR Release</t>
  </si>
  <si>
    <t>RR releases to reimburse expensed items 
MEMO ONLY</t>
  </si>
  <si>
    <t>RR releases to reimburse expensed items. Enter as a negative amount. This is a memo only account.</t>
  </si>
  <si>
    <t>Annual Replacement Reserve Deposits
MEMO ONLY</t>
  </si>
  <si>
    <t>Miscellaneous Vacancies</t>
  </si>
  <si>
    <t>Vacancies</t>
  </si>
  <si>
    <r>
      <t>Miscellaneous Vacancies</t>
    </r>
    <r>
      <rPr>
        <sz val="10"/>
        <color rgb="FFFF0000"/>
        <rFont val="Arial"/>
        <family val="2"/>
      </rPr>
      <t xml:space="preserve"> </t>
    </r>
    <r>
      <rPr>
        <sz val="8"/>
        <color rgb="FFFF0000"/>
        <rFont val="Arial"/>
        <family val="2"/>
      </rPr>
      <t>(enter a negative amount)</t>
    </r>
  </si>
  <si>
    <r>
      <t xml:space="preserve">Garage/Parking Vacancies or Concessions </t>
    </r>
    <r>
      <rPr>
        <sz val="8"/>
        <color rgb="FFFF0000"/>
        <rFont val="Arial"/>
        <family val="2"/>
      </rPr>
      <t>(enter a negative amount)</t>
    </r>
  </si>
  <si>
    <r>
      <t xml:space="preserve">Rental Concessions </t>
    </r>
    <r>
      <rPr>
        <sz val="8"/>
        <color rgb="FFFF0000"/>
        <rFont val="Arial"/>
        <family val="2"/>
      </rPr>
      <t>(enter a negative amount)</t>
    </r>
  </si>
  <si>
    <r>
      <t>Stores/Commercial Vacancies or Concessions</t>
    </r>
    <r>
      <rPr>
        <sz val="10"/>
        <color rgb="FFFF0000"/>
        <rFont val="Arial"/>
        <family val="2"/>
      </rPr>
      <t xml:space="preserve"> </t>
    </r>
    <r>
      <rPr>
        <sz val="8"/>
        <color rgb="FFFF0000"/>
        <rFont val="Arial"/>
        <family val="2"/>
      </rPr>
      <t>(enter a negative amount)</t>
    </r>
  </si>
  <si>
    <r>
      <t>Apartment Vacancies</t>
    </r>
    <r>
      <rPr>
        <sz val="10"/>
        <color rgb="FFFF0000"/>
        <rFont val="Arial"/>
        <family val="2"/>
      </rPr>
      <t xml:space="preserve"> </t>
    </r>
    <r>
      <rPr>
        <sz val="8"/>
        <color rgb="FFFF0000"/>
        <rFont val="Arial"/>
        <family val="2"/>
      </rPr>
      <t>(enter a negative amount)</t>
    </r>
  </si>
  <si>
    <r>
      <t>Allowance for Doubtful Accounts</t>
    </r>
    <r>
      <rPr>
        <sz val="10"/>
        <color rgb="FFFF0000"/>
        <rFont val="Arial"/>
        <family val="2"/>
      </rPr>
      <t xml:space="preserve"> </t>
    </r>
    <r>
      <rPr>
        <sz val="8"/>
        <color rgb="FFFF0000"/>
        <rFont val="Arial"/>
        <family val="2"/>
      </rPr>
      <t>(enter a negative amount)</t>
    </r>
  </si>
  <si>
    <r>
      <t>Accumulated Depreciation</t>
    </r>
    <r>
      <rPr>
        <sz val="10"/>
        <color rgb="FFFF0000"/>
        <rFont val="Arial"/>
        <family val="2"/>
      </rPr>
      <t xml:space="preserve"> </t>
    </r>
    <r>
      <rPr>
        <sz val="8"/>
        <color rgb="FFFF0000"/>
        <rFont val="Arial"/>
        <family val="2"/>
      </rPr>
      <t>(enter a negative amount)</t>
    </r>
  </si>
  <si>
    <t xml:space="preserve">This account reflects the consolidation of unrestricted cash and cash equivalent accounts available to fund project operating costs for reporting purposes. This account includes cash maintained on-site in a petty cash fund. 
</t>
  </si>
  <si>
    <t xml:space="preserve">This account reflects cash remaining in construction accounts after cost certification. These funds are available to pay for any remaining construction-related payables.
</t>
  </si>
  <si>
    <t xml:space="preserve">This account reflects cash and cash equivalents maintained by the ownership entity available to fund expenses of the ownership entity.
</t>
  </si>
  <si>
    <t xml:space="preserve">This account reflects the total rents receivable from tenants. In subsidized properties, this account should only reflect the portion of the rent for which the tenant is responsible.
</t>
  </si>
  <si>
    <t xml:space="preserve">This account reflects the amount of tenant accounts receivable that management estimates as being uncollectible. This account is also used to record amounts of Medicare/Medicaid billings that Nursing Homes estimate will not be paid.
</t>
  </si>
  <si>
    <r>
      <rPr>
        <sz val="12"/>
        <rFont val="Arial"/>
        <family val="2"/>
      </rPr>
      <t>This account reflects all short-term receivables due to the project other than rent and HUD receivables, including security deposits. Notes receivable to project (or accounts receivable not related to routine operations) could be an indication of an unauthorized distribution of project assets.</t>
    </r>
    <r>
      <rPr>
        <sz val="12"/>
        <color rgb="FF000000"/>
        <rFont val="Arial"/>
        <family val="2"/>
      </rPr>
      <t xml:space="preserve"> 
</t>
    </r>
  </si>
  <si>
    <t xml:space="preserve">This account reflects amounts approved by WHEDA but not reimbursed to property for replacement reserve draw requests.
</t>
  </si>
  <si>
    <t xml:space="preserve">This account reflects all short-term receivables due to the owning entity.
</t>
  </si>
  <si>
    <t xml:space="preserve">This account reflects amounts due to the project, but not received from the investment of Replacement Reserves, Residual Receipts, and other operating accounts.
</t>
  </si>
  <si>
    <t xml:space="preserve">This account recognizes Interest Reduction Payments (IRP) that are in excess of interest due under the mortgage note. This account only applies to Section 236 projects.
</t>
  </si>
  <si>
    <t xml:space="preserve">This account reflects non-restricted investments that can be converted to cash within one year. 
</t>
  </si>
  <si>
    <t xml:space="preserve">This account reflects short-term investments of the owning entity. These investments can be converted to cash within one year and can be used to pay expenses of the owning entity.
</t>
  </si>
  <si>
    <t xml:space="preserve">This account reflects current assets not otherwise described above, including utility deposits. This account reflects the cash and investment balances held for releases approved by HUD. Any releases from this account requires prior HUD approval.
</t>
  </si>
  <si>
    <t xml:space="preserve">This account reflects the cash balances of bank accounts and investments held on behalf of rental tenants in trust for security and other deposits. These deposits must be held in the name of the project in a separate bank account. Agents may use deposits to pay for tenant damages and delinquent rents when a tenant vacates. 
</t>
  </si>
  <si>
    <t xml:space="preserve">This account reflects the consolidation of all prepaid expenses for reporting purposes.
</t>
  </si>
  <si>
    <t xml:space="preserve">This account reflects the cash balance on hand for future payments of mortgage insurance premiums or other escrows.
</t>
  </si>
  <si>
    <t xml:space="preserve">This account reflects the cash balance on hand for future payments insurance premiums.
</t>
  </si>
  <si>
    <t xml:space="preserve">This account reflects the cash balance on hand for future payments of real estate taxes.
</t>
  </si>
  <si>
    <t xml:space="preserve">This account reflects cash and investments held by mortgagee or mortgagor (as required) for replacements as set forth in the Replacement Reserves Agreement. This account may include amounts reported in separately established accounts.
</t>
  </si>
  <si>
    <t xml:space="preserve">This account reflects cash and investments held by the mortgagee or mortgagor for which approval is required for withdrawals. This account may include debt service reserves.
</t>
  </si>
  <si>
    <t xml:space="preserve">This account reflects any required deposits to the Residual Receipts Fund held by the mortgagee or, in the case of Section 202 projects, in a separate Residual Receipts account (refer to the Regulatory Agreement for specific requirements). Releases are subject to HUD approval.
</t>
  </si>
  <si>
    <t xml:space="preserve">This account reflects the cash and investment balance held for Development Cost - typically a deferred developer fee.
</t>
  </si>
  <si>
    <t xml:space="preserve">This account reflects the cash and investment balance held for FHA insurance.
</t>
  </si>
  <si>
    <t xml:space="preserve">This account reflects the cash and investment balances held for operating deficit reserves.
</t>
  </si>
  <si>
    <t xml:space="preserve">This account reflects the purchase price of the land plus the cost of improvements to the land.
</t>
  </si>
  <si>
    <t xml:space="preserve">This account reflects the total cost of the buildings, including fixed building equipment, furniture, and furnishings. Agents should also charge improvements to the buildings to this account. The balance represents the original cost of the buildings plus enhancements.
</t>
  </si>
  <si>
    <t xml:space="preserve">The balance of this account represents the total cost of the portable equipment in use by the project. Costs include any transportation or installation charges. Assets in this account include items such as stoves, refrigerators and fire extinguishers.
</t>
  </si>
  <si>
    <t xml:space="preserve">This account reflects the cost of furnishings (window shades, venetian blinds shower curtains, hall carpets, etc.) not charged to the cost of the building. The balance of the account represents the cost of the furnishings in use.
</t>
  </si>
  <si>
    <t xml:space="preserve">This account reflects the cost of all furniture and equipment, including computers and other electrical equipment, purchased for use by the tenants in the common areas of the project.
</t>
  </si>
  <si>
    <t xml:space="preserve">This account reflects the cost of furniture and equipment owned and used on-site by the project.
</t>
  </si>
  <si>
    <t xml:space="preserve">This account reflects the cost of project maintenance equipment in use.
</t>
  </si>
  <si>
    <t xml:space="preserve">This account reflects the cost of buses, trucks, passenger cars, etc., used on-site for project operations.
</t>
  </si>
  <si>
    <t xml:space="preserve">Agents may record fixed assets for which no other provision is made in this account.
</t>
  </si>
  <si>
    <t xml:space="preserve">This account reflects the accumulated depreciation for all fixed assets.
</t>
  </si>
  <si>
    <t xml:space="preserve">This account reflects long-term investments (those expected to be held for more than one year) other than those included in the Funded Reserves (1300) Series.
</t>
  </si>
  <si>
    <t xml:space="preserve">This account reflects long-term investments of the ownership entity.
</t>
  </si>
  <si>
    <t xml:space="preserve">This account reflects the net amount of assets being amortized. This account includes loan, syndication, organization, and financing costs.
</t>
  </si>
  <si>
    <t xml:space="preserve">This account reflects non-current assets that are not otherwise classified above, including utility deposits.
</t>
  </si>
  <si>
    <t xml:space="preserve">This account reflects a negative (credits exceed debits) accounting balance in the project's operating account.
</t>
  </si>
  <si>
    <t xml:space="preserve">This account reflects the total of unpaid bills from trade creditors. This account does not include bills to be paid from the project improvement fund (See accounts 1381.01 and 2112.01), or those amounts payable in connection with construction or development costs (See account 2110.11).
</t>
  </si>
  <si>
    <t xml:space="preserve">This account reflects construction or other development costs payable from construction, development, or syndicated/equity funds.
</t>
  </si>
  <si>
    <t xml:space="preserve">This account reflects the total of unpaid bills from trade creditors within the next 30 days.
</t>
  </si>
  <si>
    <t xml:space="preserve">This account reflects the total of bills vouchered for work items under the Flexible Subsidy Program to be paid from funds transferred from the project improvement fund (See account 1381.01) to the project bank account (See account 1120.01).
</t>
  </si>
  <si>
    <t xml:space="preserve">This account reflects the total of accounts payable from surplus cash or other mortgagor funds available.
</t>
  </si>
  <si>
    <t xml:space="preserve">Used only for Section 236 projects, this account reflects any amount due to HUD for rents collected in excess of the allowable basic rents.
</t>
  </si>
  <si>
    <t xml:space="preserve">This account reflects any amount due to WHEDA or HUD or other federal or state agency, in connection with the Section 8 or other loan program.
</t>
  </si>
  <si>
    <t xml:space="preserve">This account reflects the gross amount of payroll that has been accrued, but not paid, at the end of the accounting period.
</t>
  </si>
  <si>
    <t xml:space="preserve">This account reflects the gross amount of federal, state, and FICA payroll taxes that have been accrued, but not paid, at the end of the accounting period.
</t>
  </si>
  <si>
    <t xml:space="preserve">This account reflects management fees accrued but unpaid at the end of the accounting period.
</t>
  </si>
  <si>
    <t xml:space="preserve">This account reflects the accrued interest payable for first mortgage.
</t>
  </si>
  <si>
    <t xml:space="preserve">This account reflects the accrued interest payable for second mortgage.
</t>
  </si>
  <si>
    <t xml:space="preserve">Used only for Section 236 projects, this account reflects interest accrued but unpaid on the mortgage obligation at the end of the accounting period. Agents should include only the mortgagor's portion of the interest liability on the mortgage. If Interest Reduction Payments (IRP) are in excess of interest due under the mortgage note, the excess should be reported in account 1160.11.
</t>
  </si>
  <si>
    <t xml:space="preserve">This account reflects interest accrued and unpaid on other loans and notes payable from surplus cash.
</t>
  </si>
  <si>
    <t xml:space="preserve">This account reflects interest accrued and unpaid on other loans and notes payable from project operations.
</t>
  </si>
  <si>
    <t xml:space="preserve">This account reflects interest accrued and unpaid on Flexible Subsidy Operation Assistance loans payable from project operations.
</t>
  </si>
  <si>
    <t xml:space="preserve">This account reflects interest accrued and unpaid on capital improvement loans payable from project operations.
</t>
  </si>
  <si>
    <t xml:space="preserve">This account reflects interest accrued and unpaid on operating loss loans payable from project operations.
</t>
  </si>
  <si>
    <t xml:space="preserve">This account reflects the accrual of property taxes payable as of the end of the accounting period.
</t>
  </si>
  <si>
    <t xml:space="preserve">This account reflects the current portion on notes payable. 
</t>
  </si>
  <si>
    <t xml:space="preserve">This account reflects the current portion on other loans and notes payable. Payments may be made from surplus cash or other entity funds.
</t>
  </si>
  <si>
    <t xml:space="preserve">This account reflects liabilities on other loans and notes due within one year that are payable from project operations.
</t>
  </si>
  <si>
    <t xml:space="preserve">This account reflects the current portion of the Flexible Subsidy Operation Assistance loans.
</t>
  </si>
  <si>
    <t xml:space="preserve">This account reflects the current portion of the capital improvement loans.
</t>
  </si>
  <si>
    <t xml:space="preserve">This account reflects the current portion of an operating loss loan obtained to sustain operations due to a prior year operating loss.
</t>
  </si>
  <si>
    <t xml:space="preserve">This account reflects the current portion on mortgage payable for a first mortgage.
</t>
  </si>
  <si>
    <t xml:space="preserve">This account reflects the current portion on mortgage payable for a second mortgage.
</t>
  </si>
  <si>
    <t xml:space="preserve">This account reflects utility allowances payable.
</t>
  </si>
  <si>
    <t xml:space="preserve">This account reflects current liabilities not otherwise described above.
</t>
  </si>
  <si>
    <t xml:space="preserve">This account represents the liabilities associated with security and other deposits that are held on behalf of rental tenants. These deposits personal funds must be held in the name of the project in a separate bank account. Agents may use deposits to pay for tenant damages and delinquent rents when a tenant vacates. 
</t>
  </si>
  <si>
    <t xml:space="preserve">This account reflects rents received from tenants (including commercial tenants) and certain contracts, that apply to future accounting periods.
</t>
  </si>
  <si>
    <t xml:space="preserve">This account reflects amounts of notes due in more than one year from the date of the balance sheet, net of the current portion. The amount due within one year is recorded in account 2160.01. This account may be shown as net of unamortized debt issuance costs.
</t>
  </si>
  <si>
    <t xml:space="preserve">This account reflects project obligations payable only from available surplus cash, and in accordance with the terms of the note. This account may be shown as net of unamortized debt issuance costs.
</t>
  </si>
  <si>
    <t xml:space="preserve">This account reflects the unpaid principal balances on other loans and notes, net of the current portion, that are payable from project operations. The amount due within one year is recorded in account 2160.32. This account may be shown as net of unamortized debt issuance costs.
</t>
  </si>
  <si>
    <t xml:space="preserve">This account reflects the unpaid principal balances on other loans and notes, net of the current portion, that are payable from surplus cash or other entity funds. The amount due within one year is recorded in account 2160.31. This account may be shown as net of unamortized debt issuance costs.
</t>
  </si>
  <si>
    <t xml:space="preserve">This account represents the total amount of the unpaid balance of the Flexible Subsidy Operating Assistance loans that have been approved by HUD, net of the current portion. The amount due within one year is recorded in account 2160.41.
</t>
  </si>
  <si>
    <t xml:space="preserve">This account reflects the total unpaid balance of capital improvement loans as of the end of the accounting period, net of the current portion. The amount due within one year is recorded in account 2160.51.
</t>
  </si>
  <si>
    <t xml:space="preserve">This account reflects the total amount of the unpaid balance of an operating loss loan obtained to sustain operations due to a prior year operating loss, net of the current portion. The amount due within one year is recorded in account 2160.52.
</t>
  </si>
  <si>
    <t xml:space="preserve">This account reflects the unpaid principal balances of the mortgages, net of the current portion, that are payable from project operations. The amount due within one year is recorded in account 2170.11. This account may be shown as net of unamortized debt issuance costs.
</t>
  </si>
  <si>
    <t xml:space="preserve">This account reflects the unpaid principal balances of a second mortgage, net of the current portion, that is payable from project operations. The amount due within one year is recorded in account 2170.31. This account may be shown as net of unamortized debt issuance costs.
</t>
  </si>
  <si>
    <t xml:space="preserve">This account reflects long-term liabilities not otherwise described above.
</t>
  </si>
  <si>
    <t xml:space="preserve">This account reflects the total amount of capital invested in the project by its owners and the portion of equity classified as Retained Earnings.
</t>
  </si>
  <si>
    <t xml:space="preserve">This account reflects the rent at 100% occupancy, less tenant assistance payments, for all residential units (including non- revenue producing units).
</t>
  </si>
  <si>
    <t xml:space="preserve">This account reflects tenant assistance payments that are project- based. Tenant assistance payment programs include the Rent Supplement, Rental Assistance Payment (RAP), and Section 8 programs.
</t>
  </si>
  <si>
    <t xml:space="preserve">This account reflects gross rental revenue expectancy from stores, offices, or other commercial facilities.
</t>
  </si>
  <si>
    <t xml:space="preserve">This account reflects the gross potential rental revenue from all garage and parking spaces.
</t>
  </si>
  <si>
    <t xml:space="preserve">This account reflects the amount of funds from Operating Deficit to reduce mortgage or escrow deficiencies, to cover operating deficits or to meet working capital needs.
</t>
  </si>
  <si>
    <t xml:space="preserve">This account reflects gross rental revenue expectancy not otherwise described above.
</t>
  </si>
  <si>
    <t xml:space="preserve">This account reflects the rental collections due in excess of the basic rental charge for Section 202/811, 221 (d) (3) BMIR, and 236 projects. Excess income retained by Section 236 projects in accordance with HUD Notice H 98-10 should be reported in account 5194, Retained Excess Income. 
</t>
  </si>
  <si>
    <t xml:space="preserve">This account reflects the amount of insurance claims proceeds in connection with lost rental revenue.
</t>
  </si>
  <si>
    <t xml:space="preserve">This account reflects the amount of revenue collected from special claims including vacancy, damages, and debt service.
</t>
  </si>
  <si>
    <t xml:space="preserve">This account reflects the amount of excess income owners are allowed to retain for the project operating account in Section 236 projects in accordance with HUD Notice H 98-10. Excess income retained by Section 236 projects that is not authorized in accordance with HUD Notice H 98-10 should be reported in account 5191, Excess Rent.
</t>
  </si>
  <si>
    <t xml:space="preserve">This account reflects the rental revenue lost through vacancy of an apartment unit. Enter as a negative amount.
</t>
  </si>
  <si>
    <t xml:space="preserve">This account reflects the rental revenue lost through vacancy of a store or other commercial units. Enter as a negative amount. 
</t>
  </si>
  <si>
    <t xml:space="preserve">This account reflects the amount provided as rental concessions (i.e., free rent) in connection with the execution of leases of revenue-producing units. Enter as a negative amount.
</t>
  </si>
  <si>
    <t xml:space="preserve">This account reflects the amount provided as rental concessions in connection with garage or parking. Enter as a negative amount.
</t>
  </si>
  <si>
    <t xml:space="preserve">This account reflects the rental revenue lost through vacancy of any revenue-producing space or equipment not otherwise described above. Enter as a negative amount.
</t>
  </si>
  <si>
    <t xml:space="preserve">All routine collection from private or self-pay patients.
</t>
  </si>
  <si>
    <t xml:space="preserve">All routine collection from Medicare patients. This account includes any final year end settlements.
</t>
  </si>
  <si>
    <t xml:space="preserve">All routine collection from Medicaid patients. This account includes any final year end settlements.
</t>
  </si>
  <si>
    <t xml:space="preserve">All routine collection from VA patients. This account includes any final year end settlements.
</t>
  </si>
  <si>
    <t xml:space="preserve">Revenue from prorated costs of raw food prepared in the regular kitchen and consumed by specific shareholders/residents as additional services.
</t>
  </si>
  <si>
    <t xml:space="preserve">Revenue from shareholders/residents for consumable housekeeping items that have been prorated as additional costs for service based on the number of shareholders/residents requiring the service.
</t>
  </si>
  <si>
    <t xml:space="preserve">Revenue from shareholders/residents for linen, bedding, sheets, blankets, pillows, pillowcases, gowns, towels, washcloths, and disposables, that have been prorated as additional costs for service based on the number of shareholders/residents requiring the service.
</t>
  </si>
  <si>
    <t xml:space="preserve">This account is used to record interest and other investment income earned in connection with project operations.
</t>
  </si>
  <si>
    <t xml:space="preserve">This account reflects interest and other investment income earned from residual receipts investments.
</t>
  </si>
  <si>
    <t xml:space="preserve">This account reflects interest and other investment income earned from replacement reserve investments.
</t>
  </si>
  <si>
    <t xml:space="preserve">This account reflects interest and other investment income earned in connection with project operations.
</t>
  </si>
  <si>
    <t xml:space="preserve">This account reflects project revenues received from laundry and vending machines owned or leased by the project.
</t>
  </si>
  <si>
    <t xml:space="preserve">This account reflects charges assessed to tenants for rent checks returned for insufficient funds, late payment of rents, breaking the lease, and all other extraneous fees that have to do with lease/tenant. 
</t>
  </si>
  <si>
    <t xml:space="preserve">This account reflects project revenues not otherwise described in the above revenue accounts; it may also include revenue from non-commercial rental space.
</t>
  </si>
  <si>
    <t xml:space="preserve">This account reflects the cost of marketing the rental property, both during initial rent-up and after the project stabilizes.
</t>
  </si>
  <si>
    <t xml:space="preserve">This account reflects miscellaneous expenses related to the rent-up of vacant units. Examples are commissions and similar fees charged by third parties for referring new tenants to the project and amounts paid to existing tenants to attract new tenants. Note: Allowances given to tenants in lieu of rent are concessions (refer to account 5250.01).
</t>
  </si>
  <si>
    <t xml:space="preserve">This account reflects salaries for office employees (other than the resident manager) responsible for the front-line operation of the project regardless of whether the employee works on site or in the agent's office. Typical front-line responsibilities include taking applications; screening, certifying, and recertifying tenants; maintaining the project; and accounting for project income and expenses. The account should not include salaries paid to occupancy, maintenance and regional supervisors who carry out the agent's duties for supervising project operations and personnel (these salaries are to be paid from the approved management fee). This account also does not include the project's share of payroll taxes (account 6711.01) or other employee benefits (account 6723.01) incurred by the project.
</t>
  </si>
  <si>
    <t xml:space="preserve">This account reflects office and related expense items; examples include office supplies, postage, stationery, copying, internet charges, telephone and answering services.
</t>
  </si>
  <si>
    <t xml:space="preserve">This account reflects the rental value of an apartment, otherwise considered potentially rent producing, but used as the project office or as a model apartment.
</t>
  </si>
  <si>
    <t xml:space="preserve">This account reflects the cost of all management agent service related to the residential units or commercial units. The amount reported in this account is sometimes a pure percentage of allowable revenue collected.
</t>
  </si>
  <si>
    <t xml:space="preserve">This account reflects salaries paid to a resident manager or superintendent. It does not include the project's share of payroll taxes or other employee benefits or compensation given a resident manager or superintendent in lieu of salary payments.
</t>
  </si>
  <si>
    <t xml:space="preserve">This account reflects the contract rent of any rent-free unit provided to administrative personnel (including a resident manager or superintendent) which would otherwise be considered revenue producing. Partial rent reductions given should be reflected in this account as well. 
</t>
  </si>
  <si>
    <t xml:space="preserve">This account reflects legal fees or services incurred for the project. For example, fees incurred for eviction procedures should be reflected in this account. Do not include legal fees or services related to the mortgagor entity.
</t>
  </si>
  <si>
    <t xml:space="preserve">This account reflects the auditing expense incurred by the project that is directly related to WHEDA's requirement for audited financial statements. This account also includes the auditor's charge for preparing this form. Amounts incurred for the cost of routine maintenance or review of the project's books and records should be included in account 6351.01. 
</t>
  </si>
  <si>
    <t xml:space="preserve">This account reflects the cost of bookkeeping fees or accounting or computing services not included in the management fee but paid to either the management agent or another party.
</t>
  </si>
  <si>
    <t xml:space="preserve">This account reflects the amount of tenant bad debts for the period under audit.
</t>
  </si>
  <si>
    <t xml:space="preserve">This account reflects administrative expenses not otherwise classified in the 6200/6300 series.
</t>
  </si>
  <si>
    <t xml:space="preserve">This account reflects the cost of fuel oil/coal charges billed to the project.
</t>
  </si>
  <si>
    <t xml:space="preserve">This account reflects the cost of electricity charges billed to the project.
</t>
  </si>
  <si>
    <t xml:space="preserve">This account reflects the cost of gas charges billed to the project.
</t>
  </si>
  <si>
    <t xml:space="preserve">This account reflects the cost of water charges billed to the project.
</t>
  </si>
  <si>
    <t xml:space="preserve">This account reflects the cost of sewer charges billed to the project.
</t>
  </si>
  <si>
    <t xml:space="preserve">This account reflects the salaries of project employees who perform services including but not limited to janitorial/cleaning, exterminating, grounds, repairs, and decorating. This account does not include the project's share of payroll taxes (FICA and Unemployment) or other employee benefits paid by the project.
</t>
  </si>
  <si>
    <t xml:space="preserve">This account reflects the contract rent of any rent-free unit provided to operating and maintenance personnel which would otherwise be considered revenue producing. Partial rent reductions given should be reflected in this account as well.
</t>
  </si>
  <si>
    <t xml:space="preserve">This account reflects all costs of supplies charged to the project for janitorial/cleaning, exterminating, grounds, repairs, and decorating.
</t>
  </si>
  <si>
    <t xml:space="preserve">This account reflects the cost of contracts the owner or agent executes with third parties on behalf of the project for janitorial/cleaning, exterminating, grounds, repairs, elevator maintenance, swimming pool maintenance, and decorating.
</t>
  </si>
  <si>
    <t xml:space="preserve">This account reflects the cost of removing garbage and rubbish from the project. The account does not include salaries paid to janitors who collect the trash.
</t>
  </si>
  <si>
    <t xml:space="preserve">This account reflects the project's payroll cost attributable to the protection of the project or the cost of a protection contract that the owner or agent executes on behalf of the project.
</t>
  </si>
  <si>
    <t xml:space="preserve">This account reflects the contract rent of any rent-free unit provided to security personnel or a unit used for the purpose of security of the project (for example, police substations). Partial rent reductions given should be reflected in this account as well.
</t>
  </si>
  <si>
    <t xml:space="preserve">This account reflects the cost of repairing and maintaining heating or air conditioning equipment owned by the project.
</t>
  </si>
  <si>
    <t xml:space="preserve">This account reflects the cost of removing snow from project sidewalks and parking areas.
</t>
  </si>
  <si>
    <t xml:space="preserve">This account reflects the cost of operating and repairing project motor vehicles and maintenance equipment. Motor vehicle insurance is not included in this account but is charged to account 6720.01, Property and Liability Insurance.
</t>
  </si>
  <si>
    <t xml:space="preserve">This account reflects the cost of maintenance and repairs not otherwise classified in the 6500 account series.
</t>
  </si>
  <si>
    <t xml:space="preserve">This account reflects payments made for real estate taxes of the project. This may represent a payment in lieu of taxes (only in certain jurisdictions), which is generally charged as a percentage of income.
</t>
  </si>
  <si>
    <t xml:space="preserve">This account reflects the project's share of FICA and State and Federal Unemployment taxes.
</t>
  </si>
  <si>
    <t xml:space="preserve">This account reflects the cost of project property and liability insurance.
</t>
  </si>
  <si>
    <t xml:space="preserve">This account reflects the cost of any health insurance and other employee benefits charged to the project.
</t>
  </si>
  <si>
    <t xml:space="preserve">This account reflects the cost of bonding project employees who handle funds.
</t>
  </si>
  <si>
    <t xml:space="preserve">This account reflects the cost of worker compensation insurance for project employees.
</t>
  </si>
  <si>
    <t xml:space="preserve">This account reflects any taxes, licenses, permit fees, or cost of insurance assessed to the project and not otherwise categorized in the 6700 series.
</t>
  </si>
  <si>
    <t xml:space="preserve">Gross salary of kitchen personnel including dietary supervisor, cooks, helpers, and dishwashers.
</t>
  </si>
  <si>
    <t xml:space="preserve">Cost of raw food purchased, prepared in the regular kitchen and consumed by patients/residents.
</t>
  </si>
  <si>
    <t xml:space="preserve">Outside contract services related to dietary services operations.
</t>
  </si>
  <si>
    <t xml:space="preserve">Gross salaries of registered nurses directly related to the care of specific patients/residents.
</t>
  </si>
  <si>
    <t xml:space="preserve">Gross salaries of all housekeeping personnel.
</t>
  </si>
  <si>
    <t xml:space="preserve">Cost of consumable housekeeping items including but not limited to waxes, cleaners, soap, brooms and lavatory supplies.
</t>
  </si>
  <si>
    <t xml:space="preserve">Cost of housekeeping items not otherwise included in the Housekeeping series, including items for cooperative facilities.
</t>
  </si>
  <si>
    <t xml:space="preserve">Cost of supplies and other restorative services.
</t>
  </si>
  <si>
    <t xml:space="preserve">Outside contract services related to medical services operations.
</t>
  </si>
  <si>
    <t xml:space="preserve">Cost of linen, bedding, sheets, blankets, pillows, pillowcases, gowns, towels, washcloths, and disposables.
</t>
  </si>
  <si>
    <t xml:space="preserve">Cost related to medical records.
</t>
  </si>
  <si>
    <t xml:space="preserve">Gross salaries of personnel providing recreational programs to patients/residents such as arts and crafts, and other social activities.
</t>
  </si>
  <si>
    <t xml:space="preserve">Cost of expensed items used in the activities program (e.g., games, puzzles, art supplies).
</t>
  </si>
  <si>
    <t xml:space="preserve">Service expenses that are not otherwise reported above.
</t>
  </si>
  <si>
    <t xml:space="preserve">This account reflects the annual amount deposited into a WHEDA-held replacement reserves account. 
This is a memo only account. 
</t>
  </si>
  <si>
    <t xml:space="preserve">This account reflects interest incurred on WHEDA's first mortgage plus the amortization of debt issuance costs used to construct, permanently finance, or refinance the project. 
</t>
  </si>
  <si>
    <t xml:space="preserve">This account reflects interest incurred on WHEDA's junior mortgages plus the amortization of debt issuance costs. 
</t>
  </si>
  <si>
    <t xml:space="preserve">This account reflects interest incurred on any other mortgages.
</t>
  </si>
  <si>
    <t xml:space="preserve">This account reflects payments to the mortgagee for insurance on the mortgage.
</t>
  </si>
  <si>
    <t xml:space="preserve">This account reflects financial expenses not otherwise classified in the 6800 series. This account also includes fees paid to a bond trustee.
</t>
  </si>
  <si>
    <t xml:space="preserve">The method of depreciation must conform to GAAP. This account represents depreciation charged during the accounting period.
</t>
  </si>
  <si>
    <t xml:space="preserve">This account reflects amortization expense related to tax credit monitoring fees, organizational costs, organization expenses, and like expenses.
</t>
  </si>
  <si>
    <t xml:space="preserve">This account reflects salaries paid to owners, officers, and/or partners. It should also include the value of any services given to an owner, officer, and/or partner in lieu of a salary.
</t>
  </si>
  <si>
    <t xml:space="preserve">This account reflects legal expenses related solely to the corporation or mortgagor entity.
</t>
  </si>
  <si>
    <t xml:space="preserve">This account reflects federal and state income tax and other corporate/entity taxes of the mortgagor entity for the tax year.
</t>
  </si>
  <si>
    <t xml:space="preserve">Please ignore this line.
</t>
  </si>
  <si>
    <t xml:space="preserve">This account reflects interest incurred on notes which are payable only from surplus cash plus the amortization of debt issuance costs.
</t>
  </si>
  <si>
    <t xml:space="preserve">This account reflects interest incurred on mortgages which are payable only from surplus cash or other entity funds plus the amortization of debt issuance costs.
</t>
  </si>
  <si>
    <t xml:space="preserve">This account records mortgagor entity expense items not otherwise classified in the 7100 series. The account includes fees for preparation of federal, state and local income tax returns for individuals or limited partners; supervisory, asset management, and other similar fees for services performed by partners or other identities of interest; office rent, and supplies used exclusively for mortgagor entity purposes.
</t>
  </si>
  <si>
    <t xml:space="preserve">This account reflects the amount of principal paid on WHEDA first Mortgage.
</t>
  </si>
  <si>
    <t xml:space="preserve">This account reflects the amount of principal paid on WHEDA junior Mortgages. 
</t>
  </si>
  <si>
    <t xml:space="preserve">This account reflects the amount of principal paid on any other loans.
</t>
  </si>
  <si>
    <t>https://www.wheda.com/developers-and-property-managers/forms-manuals-and-resources/asset-management-forms</t>
  </si>
  <si>
    <t>Description of Account</t>
  </si>
  <si>
    <t>Account</t>
  </si>
  <si>
    <t>TOTAL REVENUE</t>
  </si>
  <si>
    <r>
      <t xml:space="preserve">STANDARDIZED FINANCIALS TEMPLATE     </t>
    </r>
    <r>
      <rPr>
        <sz val="10"/>
        <color theme="1"/>
        <rFont val="Calibri"/>
        <family val="2"/>
        <scheme val="minor"/>
      </rPr>
      <t>(Rev. 2022.10.01)</t>
    </r>
  </si>
  <si>
    <r>
      <t>Annual Replacement Reserve Deposits     (</t>
    </r>
    <r>
      <rPr>
        <i/>
        <sz val="10"/>
        <rFont val="Arial"/>
        <family val="2"/>
      </rPr>
      <t>MEMO ONLY)</t>
    </r>
  </si>
  <si>
    <r>
      <t>RR releases to reimburse expensed items</t>
    </r>
    <r>
      <rPr>
        <sz val="10"/>
        <color rgb="FFFF0000"/>
        <rFont val="Arial"/>
        <family val="2"/>
      </rPr>
      <t xml:space="preserve"> </t>
    </r>
    <r>
      <rPr>
        <sz val="8"/>
        <color rgb="FFFF0000"/>
        <rFont val="Arial"/>
        <family val="2"/>
      </rPr>
      <t>(enter a negative amount)</t>
    </r>
    <r>
      <rPr>
        <sz val="10"/>
        <rFont val="Arial"/>
        <family val="2"/>
      </rPr>
      <t xml:space="preserve">   </t>
    </r>
    <r>
      <rPr>
        <i/>
        <sz val="10"/>
        <rFont val="Arial"/>
        <family val="2"/>
      </rPr>
      <t>(MEMO ONLY)</t>
    </r>
  </si>
  <si>
    <t xml:space="preserve">INSTRUCTIONS FOR COMPLETING PROFIT &amp; LOSS STATEMENT
</t>
  </si>
  <si>
    <t>Balance Sheet in balance?</t>
  </si>
  <si>
    <t>PROPERTY INFO</t>
  </si>
  <si>
    <t>Most recent version found at:</t>
  </si>
  <si>
    <t>Elderly Service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</si>
</sst>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
    <numFmt numFmtId="165" formatCode="_(&quot;$&quot;* #,##0_);_(&quot;$&quot;* \(#,##0\);_(&quot;$&quot;* &quot;-&quot;??_);_(@_)"/>
    <numFmt numFmtId="166" formatCode="yyyymmm"/>
    <numFmt numFmtId="167" formatCode="&quot;True&quot;;&quot;True&quot;;&quot;False&quot;"/>
    <numFmt numFmtId="168" formatCode="General_)"/>
    <numFmt numFmtId="169" formatCode="m/d/yyyy;@"/>
  </numFmts>
  <fonts count="68" x14ac:knownFonts="1">
    <font>
      <sz val="11"/>
      <color theme="1"/>
      <name val="Calibri"/>
      <family val="2"/>
      <scheme val="minor"/>
    </font>
    <font>
      <sz val="12"/>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sz val="10"/>
      <name val="Arial"/>
      <family val="2"/>
    </font>
    <font>
      <sz val="11"/>
      <name val="Calibri"/>
      <family val="2"/>
      <scheme val="minor"/>
    </font>
    <font>
      <b/>
      <sz val="10"/>
      <color theme="0"/>
      <name val="Arial"/>
      <family val="2"/>
    </font>
    <font>
      <b/>
      <sz val="11"/>
      <name val="Calibri"/>
      <family val="2"/>
      <scheme val="minor"/>
    </font>
    <font>
      <b/>
      <sz val="11"/>
      <color theme="9" tint="-0.499984740745262"/>
      <name val="Calibri"/>
      <family val="2"/>
      <scheme val="minor"/>
    </font>
    <font>
      <b/>
      <sz val="10"/>
      <color theme="8" tint="-0.499984740745262"/>
      <name val="Arial"/>
      <family val="2"/>
    </font>
    <font>
      <b/>
      <sz val="11"/>
      <color theme="8" tint="-0.499984740745262"/>
      <name val="Calibri"/>
      <family val="2"/>
      <scheme val="minor"/>
    </font>
    <font>
      <b/>
      <sz val="9"/>
      <color indexed="81"/>
      <name val="Tahoma"/>
      <family val="2"/>
    </font>
    <font>
      <sz val="11"/>
      <color theme="0"/>
      <name val="Calibri"/>
      <family val="2"/>
      <scheme val="minor"/>
    </font>
    <font>
      <sz val="10"/>
      <color theme="1"/>
      <name val="Arial"/>
      <family val="2"/>
    </font>
    <font>
      <b/>
      <sz val="12"/>
      <color theme="0"/>
      <name val="Calibri"/>
      <family val="2"/>
      <scheme val="minor"/>
    </font>
    <font>
      <b/>
      <sz val="14"/>
      <color theme="1"/>
      <name val="Calibri"/>
      <family val="2"/>
      <scheme val="minor"/>
    </font>
    <font>
      <b/>
      <sz val="9"/>
      <color rgb="FF000000"/>
      <name val="Tahoma"/>
      <family val="2"/>
    </font>
    <font>
      <sz val="10"/>
      <color rgb="FF000000"/>
      <name val="Times New Roman"/>
      <family val="1"/>
    </font>
    <font>
      <sz val="16"/>
      <color rgb="FF000000"/>
      <name val="Times New Roman"/>
      <family val="1"/>
    </font>
    <font>
      <sz val="11"/>
      <color rgb="FF000000"/>
      <name val="Times New Roman"/>
      <family val="1"/>
    </font>
    <font>
      <sz val="14"/>
      <color rgb="FF000000"/>
      <name val="Times New Roman"/>
      <family val="1"/>
    </font>
    <font>
      <b/>
      <sz val="14"/>
      <name val="Times New Roman"/>
      <family val="1"/>
    </font>
    <font>
      <sz val="12"/>
      <color rgb="FF000000"/>
      <name val="Times New Roman"/>
      <family val="1"/>
    </font>
    <font>
      <sz val="12"/>
      <name val="Arial"/>
      <family val="2"/>
    </font>
    <font>
      <sz val="12"/>
      <color rgb="FF000000"/>
      <name val="Arial"/>
      <family val="2"/>
    </font>
    <font>
      <sz val="9"/>
      <color rgb="FF000000"/>
      <name val="Arial"/>
      <family val="2"/>
    </font>
    <font>
      <sz val="10.5"/>
      <color rgb="FF000000"/>
      <name val="Arial"/>
      <family val="2"/>
    </font>
    <font>
      <sz val="10.5"/>
      <color rgb="FF000000"/>
      <name val="Times New Roman"/>
      <family val="1"/>
    </font>
    <font>
      <b/>
      <sz val="10"/>
      <name val="Arial"/>
      <family val="2"/>
    </font>
    <font>
      <b/>
      <sz val="12"/>
      <name val="Calibri"/>
      <family val="2"/>
      <scheme val="minor"/>
    </font>
    <font>
      <b/>
      <sz val="16"/>
      <color theme="1"/>
      <name val="Calibri"/>
      <family val="2"/>
      <scheme val="minor"/>
    </font>
    <font>
      <b/>
      <sz val="28"/>
      <color theme="1"/>
      <name val="Calibri"/>
      <family val="2"/>
      <scheme val="minor"/>
    </font>
    <font>
      <sz val="9"/>
      <color theme="1"/>
      <name val="Calibri"/>
      <family val="2"/>
      <scheme val="minor"/>
    </font>
    <font>
      <sz val="12"/>
      <color theme="0"/>
      <name val="Calibri"/>
      <family val="2"/>
      <scheme val="minor"/>
    </font>
    <font>
      <sz val="10"/>
      <color theme="1"/>
      <name val="Calibri"/>
      <family val="2"/>
      <scheme val="minor"/>
    </font>
    <font>
      <sz val="16"/>
      <color theme="1"/>
      <name val="Calibri"/>
      <family val="2"/>
      <scheme val="minor"/>
    </font>
    <font>
      <sz val="11"/>
      <name val="Arial"/>
      <family val="2"/>
    </font>
    <font>
      <b/>
      <sz val="11"/>
      <name val="Arial"/>
      <family val="2"/>
    </font>
    <font>
      <sz val="10"/>
      <color indexed="10"/>
      <name val="Arial"/>
      <family val="2"/>
    </font>
    <font>
      <sz val="11"/>
      <name val="Arial"/>
      <family val="2"/>
    </font>
    <font>
      <b/>
      <sz val="9"/>
      <name val="Arial"/>
      <family val="2"/>
    </font>
    <font>
      <sz val="9"/>
      <color indexed="8"/>
      <name val="ARIAL"/>
      <family val="2"/>
    </font>
    <font>
      <sz val="9"/>
      <name val="Arial"/>
      <family val="2"/>
    </font>
    <font>
      <b/>
      <sz val="12"/>
      <name val="Arial"/>
      <family val="2"/>
    </font>
    <font>
      <sz val="10"/>
      <name val="Arial"/>
      <family val="2"/>
    </font>
    <font>
      <sz val="11"/>
      <name val="Calibri"/>
      <family val="2"/>
      <scheme val="minor"/>
    </font>
    <font>
      <b/>
      <sz val="12"/>
      <color rgb="FF000000"/>
      <name val="Arial"/>
      <family val="2"/>
    </font>
    <font>
      <sz val="10"/>
      <name val="Courier"/>
    </font>
    <font>
      <sz val="9"/>
      <color indexed="81"/>
      <name val="Tahoma"/>
      <family val="2"/>
    </font>
    <font>
      <sz val="10"/>
      <name val="Arial"/>
      <family val="2"/>
    </font>
    <font>
      <sz val="11"/>
      <name val="Calibri"/>
      <family val="2"/>
      <scheme val="minor"/>
    </font>
    <font>
      <sz val="11"/>
      <color theme="1"/>
      <name val="Arial"/>
      <family val="2"/>
    </font>
    <font>
      <sz val="16"/>
      <color theme="1"/>
      <name val="Arial"/>
      <family val="2"/>
    </font>
    <font>
      <b/>
      <sz val="12"/>
      <color theme="1"/>
      <name val="Calibri"/>
      <family val="2"/>
      <scheme val="minor"/>
    </font>
    <font>
      <sz val="16"/>
      <color rgb="FF000000"/>
      <name val="Arial"/>
      <family val="2"/>
    </font>
    <font>
      <b/>
      <i/>
      <sz val="14"/>
      <name val="Arial"/>
      <family val="2"/>
    </font>
    <font>
      <b/>
      <sz val="14"/>
      <name val="Arial"/>
      <family val="2"/>
    </font>
    <font>
      <sz val="8"/>
      <color theme="1"/>
      <name val="Calibri"/>
      <family val="2"/>
      <scheme val="minor"/>
    </font>
    <font>
      <b/>
      <sz val="9"/>
      <color theme="0"/>
      <name val="Arial"/>
      <family val="2"/>
    </font>
    <font>
      <sz val="8"/>
      <color rgb="FFFF0000"/>
      <name val="Arial"/>
      <family val="2"/>
    </font>
    <font>
      <sz val="10"/>
      <color rgb="FFFF0000"/>
      <name val="Arial"/>
      <family val="2"/>
    </font>
    <font>
      <sz val="20"/>
      <color theme="1"/>
      <name val="Calibri"/>
      <family val="2"/>
      <scheme val="minor"/>
    </font>
    <font>
      <u/>
      <sz val="8"/>
      <color theme="10"/>
      <name val="Calibri"/>
      <family val="2"/>
      <scheme val="minor"/>
    </font>
    <font>
      <sz val="12"/>
      <name val="Calibri"/>
      <family val="2"/>
      <scheme val="minor"/>
    </font>
    <font>
      <i/>
      <sz val="10"/>
      <name val="Arial"/>
      <family val="2"/>
    </font>
    <font>
      <b/>
      <sz val="24"/>
      <color theme="1"/>
      <name val="Calibri"/>
      <family val="2"/>
      <scheme val="minor"/>
    </font>
  </fonts>
  <fills count="26">
    <fill>
      <patternFill patternType="none"/>
    </fill>
    <fill>
      <patternFill patternType="gray125"/>
    </fill>
    <fill>
      <patternFill patternType="solid">
        <fgColor theme="1"/>
        <bgColor theme="1"/>
      </patternFill>
    </fill>
    <fill>
      <patternFill patternType="solid">
        <fgColor theme="1"/>
        <bgColor indexed="64"/>
      </patternFill>
    </fill>
    <fill>
      <patternFill patternType="solid">
        <fgColor rgb="FF6600CC"/>
        <bgColor indexed="64"/>
      </patternFill>
    </fill>
    <fill>
      <patternFill patternType="solid">
        <fgColor rgb="FF705FD7"/>
        <bgColor indexed="64"/>
      </patternFill>
    </fill>
    <fill>
      <patternFill patternType="solid">
        <fgColor rgb="FFCFCAF2"/>
        <bgColor indexed="64"/>
      </patternFill>
    </fill>
    <fill>
      <patternFill patternType="solid">
        <fgColor rgb="FF056A38"/>
        <bgColor indexed="64"/>
      </patternFill>
    </fill>
    <fill>
      <patternFill patternType="solid">
        <fgColor rgb="FF07A54E"/>
        <bgColor indexed="64"/>
      </patternFill>
    </fill>
    <fill>
      <patternFill patternType="solid">
        <fgColor rgb="FF56B747"/>
        <bgColor indexed="64"/>
      </patternFill>
    </fill>
    <fill>
      <patternFill patternType="solid">
        <fgColor rgb="FF056A38"/>
        <bgColor theme="1"/>
      </patternFill>
    </fill>
    <fill>
      <patternFill patternType="solid">
        <fgColor rgb="FFE4E4E4"/>
      </patternFill>
    </fill>
    <fill>
      <patternFill patternType="solid">
        <fgColor theme="0" tint="-0.14999847407452621"/>
        <bgColor indexed="64"/>
      </patternFill>
    </fill>
    <fill>
      <patternFill patternType="solid">
        <fgColor rgb="FFFFFF00"/>
        <bgColor indexed="64"/>
      </patternFill>
    </fill>
    <fill>
      <patternFill patternType="solid">
        <fgColor indexed="13"/>
        <bgColor indexed="64"/>
      </patternFill>
    </fill>
    <fill>
      <patternFill patternType="solid">
        <fgColor indexed="41"/>
        <bgColor indexed="9"/>
      </patternFill>
    </fill>
    <fill>
      <patternFill patternType="solid">
        <fgColor rgb="FF00B0F0"/>
        <bgColor indexed="64"/>
      </patternFill>
    </fill>
    <fill>
      <patternFill patternType="solid">
        <fgColor rgb="FFC00000"/>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0000"/>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00B050"/>
        <bgColor theme="1"/>
      </patternFill>
    </fill>
  </fills>
  <borders count="37">
    <border>
      <left/>
      <right/>
      <top/>
      <bottom/>
      <diagonal/>
    </border>
    <border>
      <left style="thin">
        <color theme="1"/>
      </left>
      <right/>
      <top style="thin">
        <color theme="1"/>
      </top>
      <bottom/>
      <diagonal/>
    </border>
    <border>
      <left/>
      <right/>
      <top style="thin">
        <color theme="1"/>
      </top>
      <bottom/>
      <diagonal/>
    </border>
    <border>
      <left/>
      <right/>
      <top style="thin">
        <color theme="1"/>
      </top>
      <bottom style="thin">
        <color theme="1"/>
      </bottom>
      <diagonal/>
    </border>
    <border>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top/>
      <bottom/>
      <diagonal/>
    </border>
    <border>
      <left/>
      <right style="thin">
        <color theme="1"/>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style="medium">
        <color indexed="64"/>
      </right>
      <top style="thick">
        <color indexed="64"/>
      </top>
      <bottom/>
      <diagonal/>
    </border>
    <border>
      <left/>
      <right/>
      <top style="thick">
        <color indexed="64"/>
      </top>
      <bottom/>
      <diagonal/>
    </border>
  </borders>
  <cellStyleXfs count="9">
    <xf numFmtId="0" fontId="0" fillId="0" borderId="0"/>
    <xf numFmtId="44" fontId="2" fillId="0" borderId="0" applyFont="0" applyFill="0" applyBorder="0" applyAlignment="0" applyProtection="0"/>
    <xf numFmtId="0" fontId="5" fillId="0" borderId="0" applyNumberFormat="0" applyFill="0" applyBorder="0" applyAlignment="0" applyProtection="0"/>
    <xf numFmtId="0" fontId="6" fillId="0" borderId="0"/>
    <xf numFmtId="43" fontId="2" fillId="0" borderId="0" applyFont="0" applyFill="0" applyBorder="0" applyAlignment="0" applyProtection="0"/>
    <xf numFmtId="0" fontId="19" fillId="0" borderId="0"/>
    <xf numFmtId="0" fontId="38" fillId="0" borderId="0"/>
    <xf numFmtId="168" fontId="49" fillId="0" borderId="0"/>
    <xf numFmtId="44" fontId="49" fillId="0" borderId="0" applyFont="0" applyFill="0" applyBorder="0" applyAlignment="0" applyProtection="0"/>
  </cellStyleXfs>
  <cellXfs count="664">
    <xf numFmtId="0" fontId="0" fillId="0" borderId="0" xfId="0"/>
    <xf numFmtId="0" fontId="5" fillId="0" borderId="0" xfId="2"/>
    <xf numFmtId="0" fontId="4" fillId="0" borderId="0" xfId="0" applyFont="1"/>
    <xf numFmtId="0" fontId="7" fillId="0" borderId="0" xfId="0" applyFont="1"/>
    <xf numFmtId="0" fontId="0" fillId="0" borderId="0" xfId="0"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0" fillId="0" borderId="0" xfId="0" applyFont="1"/>
    <xf numFmtId="0" fontId="9" fillId="0" borderId="0" xfId="0" applyFont="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49" fontId="0" fillId="0" borderId="0" xfId="0" applyNumberFormat="1"/>
    <xf numFmtId="0" fontId="0" fillId="0" borderId="0" xfId="0" applyAlignment="1">
      <alignment vertical="top"/>
    </xf>
    <xf numFmtId="44" fontId="0" fillId="0" borderId="0" xfId="0" applyNumberFormat="1"/>
    <xf numFmtId="0" fontId="9" fillId="0" borderId="0" xfId="0" applyFont="1" applyAlignment="1">
      <alignment horizontal="left"/>
    </xf>
    <xf numFmtId="0" fontId="7" fillId="0" borderId="0" xfId="0" applyFont="1" applyAlignment="1">
      <alignment horizontal="center"/>
    </xf>
    <xf numFmtId="0" fontId="7" fillId="0" borderId="0" xfId="0" applyFont="1" applyAlignment="1">
      <alignment horizontal="left"/>
    </xf>
    <xf numFmtId="44" fontId="7" fillId="0" borderId="0" xfId="0" applyNumberFormat="1" applyFont="1" applyAlignment="1">
      <alignment horizontal="center"/>
    </xf>
    <xf numFmtId="44" fontId="7" fillId="0" borderId="0" xfId="0" applyNumberFormat="1" applyFont="1"/>
    <xf numFmtId="1" fontId="0" fillId="0" borderId="0" xfId="0" applyNumberFormat="1"/>
    <xf numFmtId="1" fontId="0" fillId="0" borderId="0" xfId="0" applyNumberFormat="1" applyAlignment="1">
      <alignment horizontal="center"/>
    </xf>
    <xf numFmtId="49" fontId="0" fillId="0" borderId="0" xfId="0" applyNumberFormat="1" applyAlignment="1">
      <alignment horizontal="center"/>
    </xf>
    <xf numFmtId="0" fontId="0" fillId="0" borderId="2" xfId="0" applyBorder="1" applyAlignment="1">
      <alignment horizontal="left"/>
    </xf>
    <xf numFmtId="0" fontId="0" fillId="0" borderId="3" xfId="0" applyBorder="1" applyAlignment="1">
      <alignment horizontal="left"/>
    </xf>
    <xf numFmtId="0" fontId="0" fillId="0" borderId="0" xfId="0" applyAlignment="1">
      <alignment horizontal="left" wrapText="1"/>
    </xf>
    <xf numFmtId="16" fontId="0" fillId="0" borderId="0" xfId="0" applyNumberFormat="1"/>
    <xf numFmtId="0" fontId="14" fillId="3"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2" fontId="6" fillId="0" borderId="6" xfId="3" applyNumberFormat="1" applyBorder="1" applyAlignment="1">
      <alignment horizontal="right"/>
    </xf>
    <xf numFmtId="0" fontId="6" fillId="0" borderId="7" xfId="3" applyBorder="1" applyAlignment="1">
      <alignment horizontal="left"/>
    </xf>
    <xf numFmtId="0" fontId="6" fillId="0" borderId="7" xfId="3" applyBorder="1" applyAlignment="1">
      <alignment horizontal="center"/>
    </xf>
    <xf numFmtId="0" fontId="6" fillId="0" borderId="7" xfId="3" applyBorder="1"/>
    <xf numFmtId="0" fontId="7" fillId="0" borderId="7" xfId="0" applyFont="1" applyBorder="1" applyAlignment="1">
      <alignment horizontal="center"/>
    </xf>
    <xf numFmtId="0" fontId="0" fillId="0" borderId="7" xfId="0" applyBorder="1"/>
    <xf numFmtId="0" fontId="0" fillId="0" borderId="10" xfId="0" applyBorder="1"/>
    <xf numFmtId="0" fontId="6" fillId="0" borderId="12" xfId="3" applyBorder="1" applyAlignment="1">
      <alignment horizontal="left"/>
    </xf>
    <xf numFmtId="0" fontId="6" fillId="0" borderId="12" xfId="3" applyBorder="1" applyAlignment="1">
      <alignment horizontal="center"/>
    </xf>
    <xf numFmtId="0" fontId="6" fillId="0" borderId="12" xfId="3" applyBorder="1"/>
    <xf numFmtId="0" fontId="7" fillId="0" borderId="12" xfId="0" applyFont="1" applyBorder="1" applyAlignment="1">
      <alignment horizontal="center"/>
    </xf>
    <xf numFmtId="164" fontId="6" fillId="0" borderId="6" xfId="3" applyNumberFormat="1" applyBorder="1" applyAlignment="1">
      <alignment horizontal="right"/>
    </xf>
    <xf numFmtId="0" fontId="0" fillId="0" borderId="12" xfId="0" applyBorder="1"/>
    <xf numFmtId="0" fontId="0" fillId="0" borderId="13" xfId="0" applyBorder="1"/>
    <xf numFmtId="0" fontId="15" fillId="0" borderId="6" xfId="0" applyFont="1" applyBorder="1"/>
    <xf numFmtId="0" fontId="15" fillId="0" borderId="11" xfId="0" applyFont="1" applyBorder="1"/>
    <xf numFmtId="0" fontId="8" fillId="4" borderId="1" xfId="3" applyFont="1" applyFill="1" applyBorder="1" applyAlignment="1">
      <alignment horizontal="left"/>
    </xf>
    <xf numFmtId="0" fontId="8" fillId="4" borderId="2" xfId="3" applyFont="1" applyFill="1" applyBorder="1"/>
    <xf numFmtId="0" fontId="8" fillId="4" borderId="2" xfId="3" applyFont="1" applyFill="1" applyBorder="1" applyAlignment="1">
      <alignment horizontal="center"/>
    </xf>
    <xf numFmtId="0" fontId="3" fillId="4" borderId="2" xfId="0" applyFont="1" applyFill="1" applyBorder="1" applyAlignment="1">
      <alignment horizontal="center"/>
    </xf>
    <xf numFmtId="0" fontId="3" fillId="4" borderId="2" xfId="0" applyFont="1" applyFill="1" applyBorder="1" applyAlignment="1">
      <alignment horizontal="left"/>
    </xf>
    <xf numFmtId="44" fontId="3" fillId="4" borderId="2" xfId="1" applyFont="1" applyFill="1" applyBorder="1" applyAlignment="1"/>
    <xf numFmtId="44" fontId="3" fillId="4" borderId="2" xfId="1" applyFont="1" applyFill="1" applyBorder="1" applyAlignment="1">
      <alignment horizontal="center"/>
    </xf>
    <xf numFmtId="0" fontId="3" fillId="4" borderId="4" xfId="0" applyFont="1" applyFill="1" applyBorder="1" applyAlignment="1">
      <alignment horizontal="left"/>
    </xf>
    <xf numFmtId="0" fontId="8" fillId="5" borderId="1" xfId="3" applyFont="1" applyFill="1" applyBorder="1" applyAlignment="1">
      <alignment horizontal="left" indent="1"/>
    </xf>
    <xf numFmtId="0" fontId="8" fillId="5" borderId="2" xfId="3" applyFont="1" applyFill="1" applyBorder="1" applyAlignment="1">
      <alignment horizontal="left" indent="1"/>
    </xf>
    <xf numFmtId="0" fontId="8" fillId="5" borderId="2" xfId="3" applyFont="1" applyFill="1" applyBorder="1" applyAlignment="1">
      <alignment horizontal="center"/>
    </xf>
    <xf numFmtId="0" fontId="8" fillId="5" borderId="2" xfId="3" applyFont="1" applyFill="1" applyBorder="1"/>
    <xf numFmtId="0" fontId="3" fillId="5" borderId="2" xfId="0" applyFont="1" applyFill="1" applyBorder="1" applyAlignment="1">
      <alignment horizontal="left"/>
    </xf>
    <xf numFmtId="0" fontId="3" fillId="5" borderId="2" xfId="0" applyFont="1" applyFill="1" applyBorder="1" applyAlignment="1">
      <alignment horizontal="center"/>
    </xf>
    <xf numFmtId="44" fontId="3" fillId="5" borderId="2" xfId="1" applyFont="1" applyFill="1" applyBorder="1" applyAlignment="1"/>
    <xf numFmtId="44" fontId="3" fillId="5" borderId="2" xfId="1" applyFont="1" applyFill="1" applyBorder="1" applyAlignment="1">
      <alignment horizontal="center"/>
    </xf>
    <xf numFmtId="0" fontId="3" fillId="5" borderId="4" xfId="0" applyFont="1" applyFill="1" applyBorder="1" applyAlignment="1">
      <alignment horizontal="left"/>
    </xf>
    <xf numFmtId="0" fontId="8" fillId="5" borderId="8" xfId="3" applyFont="1" applyFill="1" applyBorder="1" applyAlignment="1">
      <alignment horizontal="left" indent="1"/>
    </xf>
    <xf numFmtId="0" fontId="8" fillId="5" borderId="0" xfId="3" applyFont="1" applyFill="1" applyAlignment="1">
      <alignment horizontal="left" indent="1"/>
    </xf>
    <xf numFmtId="0" fontId="8" fillId="5" borderId="0" xfId="3" applyFont="1" applyFill="1" applyAlignment="1">
      <alignment horizontal="center"/>
    </xf>
    <xf numFmtId="0" fontId="8" fillId="5" borderId="0" xfId="3" applyFont="1" applyFill="1"/>
    <xf numFmtId="0" fontId="3" fillId="5" borderId="0" xfId="0" applyFont="1" applyFill="1" applyAlignment="1">
      <alignment horizontal="left"/>
    </xf>
    <xf numFmtId="0" fontId="3" fillId="5" borderId="0" xfId="0" applyFont="1" applyFill="1" applyAlignment="1">
      <alignment horizontal="center"/>
    </xf>
    <xf numFmtId="44" fontId="3" fillId="5" borderId="0" xfId="1" applyFont="1" applyFill="1" applyBorder="1" applyAlignment="1"/>
    <xf numFmtId="44" fontId="3" fillId="5" borderId="0" xfId="1" applyFont="1" applyFill="1" applyBorder="1" applyAlignment="1">
      <alignment horizontal="center"/>
    </xf>
    <xf numFmtId="0" fontId="3" fillId="5" borderId="9" xfId="0" applyFont="1" applyFill="1" applyBorder="1" applyAlignment="1">
      <alignment horizontal="left"/>
    </xf>
    <xf numFmtId="0" fontId="11" fillId="6" borderId="1" xfId="3" applyFont="1" applyFill="1" applyBorder="1" applyAlignment="1">
      <alignment horizontal="left" indent="2"/>
    </xf>
    <xf numFmtId="0" fontId="11" fillId="6" borderId="2" xfId="3" applyFont="1" applyFill="1" applyBorder="1" applyAlignment="1">
      <alignment horizontal="left" indent="2"/>
    </xf>
    <xf numFmtId="0" fontId="11" fillId="6" borderId="2" xfId="3" applyFont="1" applyFill="1" applyBorder="1" applyAlignment="1">
      <alignment horizontal="center"/>
    </xf>
    <xf numFmtId="0" fontId="11" fillId="6" borderId="2" xfId="3" applyFont="1" applyFill="1" applyBorder="1"/>
    <xf numFmtId="0" fontId="12" fillId="6" borderId="2" xfId="0" applyFont="1" applyFill="1" applyBorder="1" applyAlignment="1">
      <alignment horizontal="left"/>
    </xf>
    <xf numFmtId="0" fontId="12" fillId="6" borderId="2" xfId="0" applyFont="1" applyFill="1" applyBorder="1" applyAlignment="1">
      <alignment horizontal="center"/>
    </xf>
    <xf numFmtId="44" fontId="12" fillId="6" borderId="2" xfId="1" applyFont="1" applyFill="1" applyBorder="1" applyAlignment="1"/>
    <xf numFmtId="44" fontId="12" fillId="6" borderId="2" xfId="1" applyFont="1" applyFill="1" applyBorder="1" applyAlignment="1">
      <alignment horizontal="center"/>
    </xf>
    <xf numFmtId="0" fontId="12" fillId="6" borderId="4" xfId="0" applyFont="1" applyFill="1" applyBorder="1" applyAlignment="1">
      <alignment horizontal="left"/>
    </xf>
    <xf numFmtId="0" fontId="11" fillId="6" borderId="6" xfId="3" applyFont="1" applyFill="1" applyBorder="1" applyAlignment="1">
      <alignment horizontal="left" indent="2"/>
    </xf>
    <xf numFmtId="0" fontId="11" fillId="6" borderId="7" xfId="3" applyFont="1" applyFill="1" applyBorder="1" applyAlignment="1">
      <alignment horizontal="left" indent="2"/>
    </xf>
    <xf numFmtId="0" fontId="11" fillId="6" borderId="7" xfId="3" applyFont="1" applyFill="1" applyBorder="1" applyAlignment="1">
      <alignment horizontal="center"/>
    </xf>
    <xf numFmtId="0" fontId="11" fillId="6" borderId="7" xfId="3" applyFont="1" applyFill="1" applyBorder="1"/>
    <xf numFmtId="0" fontId="12" fillId="6" borderId="7" xfId="0" applyFont="1" applyFill="1" applyBorder="1" applyAlignment="1">
      <alignment horizontal="left"/>
    </xf>
    <xf numFmtId="0" fontId="12" fillId="6" borderId="7" xfId="0" applyFont="1" applyFill="1" applyBorder="1" applyAlignment="1">
      <alignment horizontal="center"/>
    </xf>
    <xf numFmtId="44" fontId="12" fillId="6" borderId="7" xfId="1" applyFont="1" applyFill="1" applyBorder="1" applyAlignment="1"/>
    <xf numFmtId="44" fontId="12" fillId="6" borderId="7" xfId="1" applyFont="1" applyFill="1" applyBorder="1" applyAlignment="1">
      <alignment horizontal="center"/>
    </xf>
    <xf numFmtId="0" fontId="12" fillId="6" borderId="10" xfId="0" applyFont="1" applyFill="1" applyBorder="1" applyAlignment="1">
      <alignment horizontal="left"/>
    </xf>
    <xf numFmtId="0" fontId="0" fillId="0" borderId="14" xfId="0" applyBorder="1" applyAlignment="1">
      <alignment horizontal="center"/>
    </xf>
    <xf numFmtId="14" fontId="0" fillId="0" borderId="14" xfId="0" applyNumberFormat="1" applyBorder="1" applyAlignment="1">
      <alignment horizontal="center"/>
    </xf>
    <xf numFmtId="0" fontId="0" fillId="0" borderId="14" xfId="0" applyBorder="1" applyAlignment="1">
      <alignment horizontal="left"/>
    </xf>
    <xf numFmtId="0" fontId="0" fillId="0" borderId="14" xfId="0" applyBorder="1"/>
    <xf numFmtId="0" fontId="17" fillId="0" borderId="0" xfId="0" applyFont="1"/>
    <xf numFmtId="0" fontId="16" fillId="7" borderId="1"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0" xfId="0" applyFont="1" applyFill="1" applyAlignment="1">
      <alignment horizontal="center" vertical="center" wrapText="1"/>
    </xf>
    <xf numFmtId="0" fontId="1" fillId="7" borderId="0" xfId="0" applyFont="1" applyFill="1" applyAlignment="1">
      <alignment horizontal="center" vertical="center" wrapText="1"/>
    </xf>
    <xf numFmtId="0" fontId="16" fillId="10" borderId="0" xfId="0" applyFont="1" applyFill="1" applyAlignment="1">
      <alignment horizontal="center" vertical="center" wrapText="1"/>
    </xf>
    <xf numFmtId="0" fontId="21" fillId="0" borderId="0" xfId="5" applyFont="1" applyAlignment="1">
      <alignment horizontal="left" vertical="top"/>
    </xf>
    <xf numFmtId="0" fontId="19" fillId="0" borderId="0" xfId="5" applyAlignment="1">
      <alignment horizontal="left" vertical="top"/>
    </xf>
    <xf numFmtId="0" fontId="19" fillId="0" borderId="0" xfId="5" applyAlignment="1">
      <alignment horizontal="left" vertical="center"/>
    </xf>
    <xf numFmtId="0" fontId="28" fillId="0" borderId="0" xfId="5" applyFont="1" applyAlignment="1">
      <alignment horizontal="left" vertical="top"/>
    </xf>
    <xf numFmtId="0" fontId="25" fillId="0" borderId="5" xfId="5" applyFont="1" applyBorder="1" applyAlignment="1">
      <alignment horizontal="left" vertical="center" wrapText="1"/>
    </xf>
    <xf numFmtId="1" fontId="26" fillId="12" borderId="5" xfId="5" applyNumberFormat="1" applyFont="1" applyFill="1" applyBorder="1" applyAlignment="1">
      <alignment horizontal="left" vertical="center" shrinkToFit="1"/>
    </xf>
    <xf numFmtId="0" fontId="25" fillId="12" borderId="5" xfId="5" applyFont="1" applyFill="1" applyBorder="1" applyAlignment="1">
      <alignment horizontal="left" vertical="center" wrapText="1"/>
    </xf>
    <xf numFmtId="0" fontId="26" fillId="12" borderId="5" xfId="5" applyFont="1" applyFill="1" applyBorder="1" applyAlignment="1">
      <alignment horizontal="left" vertical="center" wrapText="1"/>
    </xf>
    <xf numFmtId="0" fontId="33" fillId="0" borderId="0" xfId="0" applyFont="1"/>
    <xf numFmtId="0" fontId="34" fillId="0" borderId="0" xfId="0" applyFont="1" applyAlignment="1">
      <alignment vertical="top"/>
    </xf>
    <xf numFmtId="0" fontId="35" fillId="7" borderId="0" xfId="0" applyFont="1" applyFill="1" applyAlignment="1">
      <alignment horizontal="center" vertical="top"/>
    </xf>
    <xf numFmtId="0" fontId="36" fillId="0" borderId="0" xfId="0" applyFont="1" applyAlignment="1">
      <alignment vertical="top"/>
    </xf>
    <xf numFmtId="0" fontId="39" fillId="0" borderId="0" xfId="6" applyFont="1"/>
    <xf numFmtId="0" fontId="38" fillId="0" borderId="0" xfId="6"/>
    <xf numFmtId="0" fontId="43" fillId="15" borderId="19" xfId="6" applyFont="1" applyFill="1" applyBorder="1"/>
    <xf numFmtId="0" fontId="43" fillId="15" borderId="19" xfId="6" quotePrefix="1" applyFont="1" applyFill="1" applyBorder="1"/>
    <xf numFmtId="0" fontId="43" fillId="0" borderId="0" xfId="6" applyFont="1"/>
    <xf numFmtId="167" fontId="43" fillId="0" borderId="0" xfId="6" applyNumberFormat="1" applyFont="1"/>
    <xf numFmtId="2" fontId="6" fillId="13" borderId="0" xfId="3" applyNumberFormat="1" applyFill="1" applyAlignment="1">
      <alignment horizontal="right"/>
    </xf>
    <xf numFmtId="0" fontId="6" fillId="13" borderId="0" xfId="3" applyFill="1"/>
    <xf numFmtId="0" fontId="6" fillId="13" borderId="0" xfId="3" applyFill="1" applyAlignment="1">
      <alignment horizontal="center"/>
    </xf>
    <xf numFmtId="0" fontId="6" fillId="13" borderId="0" xfId="3" applyFill="1" applyAlignment="1">
      <alignment horizontal="left"/>
    </xf>
    <xf numFmtId="44" fontId="7" fillId="13" borderId="0" xfId="1" applyFont="1" applyFill="1" applyAlignment="1"/>
    <xf numFmtId="44" fontId="7" fillId="13" borderId="0" xfId="1" applyFont="1" applyFill="1" applyAlignment="1">
      <alignment horizontal="center"/>
    </xf>
    <xf numFmtId="165" fontId="7" fillId="13" borderId="0" xfId="1" applyNumberFormat="1" applyFont="1" applyFill="1" applyAlignment="1"/>
    <xf numFmtId="0" fontId="7" fillId="13" borderId="0" xfId="0" applyFont="1" applyFill="1" applyAlignment="1">
      <alignment horizontal="left"/>
    </xf>
    <xf numFmtId="0" fontId="30" fillId="13" borderId="2" xfId="3" applyFont="1" applyFill="1" applyBorder="1" applyAlignment="1">
      <alignment horizontal="left" indent="2"/>
    </xf>
    <xf numFmtId="0" fontId="30" fillId="13" borderId="0" xfId="3" applyFont="1" applyFill="1" applyAlignment="1">
      <alignment horizontal="center"/>
    </xf>
    <xf numFmtId="0" fontId="30" fillId="13" borderId="0" xfId="3" applyFont="1" applyFill="1"/>
    <xf numFmtId="0" fontId="7" fillId="13" borderId="0" xfId="0" applyFont="1" applyFill="1" applyAlignment="1">
      <alignment horizontal="center"/>
    </xf>
    <xf numFmtId="0" fontId="9" fillId="13" borderId="0" xfId="0" applyFont="1" applyFill="1" applyAlignment="1">
      <alignment horizontal="center"/>
    </xf>
    <xf numFmtId="0" fontId="9" fillId="13" borderId="0" xfId="0" applyFont="1" applyFill="1" applyAlignment="1">
      <alignment horizontal="left"/>
    </xf>
    <xf numFmtId="0" fontId="30" fillId="13" borderId="0" xfId="3" applyFont="1" applyFill="1" applyAlignment="1">
      <alignment horizontal="left"/>
    </xf>
    <xf numFmtId="0" fontId="0" fillId="13" borderId="0" xfId="0" applyFill="1"/>
    <xf numFmtId="165" fontId="9" fillId="13" borderId="0" xfId="1" applyNumberFormat="1" applyFont="1" applyFill="1" applyAlignment="1"/>
    <xf numFmtId="44" fontId="9" fillId="13" borderId="0" xfId="1" applyFont="1" applyFill="1" applyAlignment="1">
      <alignment horizontal="center"/>
    </xf>
    <xf numFmtId="0" fontId="30" fillId="13" borderId="2" xfId="3" applyFont="1" applyFill="1" applyBorder="1" applyAlignment="1">
      <alignment horizontal="left" indent="1"/>
    </xf>
    <xf numFmtId="37" fontId="7" fillId="13" borderId="0" xfId="1" applyNumberFormat="1" applyFont="1" applyFill="1" applyAlignment="1">
      <alignment horizontal="center"/>
    </xf>
    <xf numFmtId="1" fontId="30" fillId="13" borderId="0" xfId="3" applyNumberFormat="1" applyFont="1" applyFill="1" applyAlignment="1">
      <alignment horizontal="left" indent="1"/>
    </xf>
    <xf numFmtId="0" fontId="30" fillId="13" borderId="0" xfId="3" applyFont="1" applyFill="1" applyAlignment="1">
      <alignment horizontal="left" indent="1"/>
    </xf>
    <xf numFmtId="44" fontId="9" fillId="13" borderId="0" xfId="1" applyFont="1" applyFill="1" applyAlignment="1"/>
    <xf numFmtId="1" fontId="30" fillId="13" borderId="0" xfId="3" applyNumberFormat="1" applyFont="1" applyFill="1" applyAlignment="1">
      <alignment horizontal="left" indent="2"/>
    </xf>
    <xf numFmtId="0" fontId="30" fillId="13" borderId="0" xfId="3" applyFont="1" applyFill="1" applyAlignment="1">
      <alignment horizontal="left" indent="2"/>
    </xf>
    <xf numFmtId="0" fontId="6" fillId="13" borderId="0" xfId="0" applyFont="1" applyFill="1" applyAlignment="1">
      <alignment horizontal="center"/>
    </xf>
    <xf numFmtId="0" fontId="6" fillId="13" borderId="0" xfId="0" applyFont="1" applyFill="1"/>
    <xf numFmtId="0" fontId="32" fillId="0" borderId="0" xfId="0" applyFont="1" applyAlignment="1">
      <alignment horizontal="left"/>
    </xf>
    <xf numFmtId="0" fontId="32" fillId="0" borderId="0" xfId="0" applyFont="1"/>
    <xf numFmtId="0" fontId="37" fillId="0" borderId="0" xfId="0" applyFont="1"/>
    <xf numFmtId="2" fontId="6" fillId="13" borderId="6" xfId="3" applyNumberFormat="1" applyFill="1" applyBorder="1" applyAlignment="1">
      <alignment horizontal="right"/>
    </xf>
    <xf numFmtId="0" fontId="6" fillId="13" borderId="7" xfId="3" applyFill="1" applyBorder="1" applyAlignment="1">
      <alignment horizontal="left"/>
    </xf>
    <xf numFmtId="0" fontId="6" fillId="13" borderId="7" xfId="3" applyFill="1" applyBorder="1" applyAlignment="1">
      <alignment horizontal="center"/>
    </xf>
    <xf numFmtId="0" fontId="6" fillId="13" borderId="7" xfId="3" applyFill="1" applyBorder="1"/>
    <xf numFmtId="1" fontId="7" fillId="13" borderId="7" xfId="4" applyNumberFormat="1" applyFont="1" applyFill="1" applyBorder="1" applyAlignment="1">
      <alignment horizontal="center"/>
    </xf>
    <xf numFmtId="165" fontId="7" fillId="13" borderId="7" xfId="1" applyNumberFormat="1" applyFont="1" applyFill="1" applyBorder="1" applyAlignment="1"/>
    <xf numFmtId="44" fontId="7" fillId="13" borderId="7" xfId="1" applyFont="1" applyFill="1" applyBorder="1" applyAlignment="1">
      <alignment horizontal="center"/>
    </xf>
    <xf numFmtId="0" fontId="7" fillId="13" borderId="10" xfId="0" applyFont="1" applyFill="1" applyBorder="1" applyAlignment="1">
      <alignment horizontal="left"/>
    </xf>
    <xf numFmtId="1" fontId="30" fillId="9" borderId="7" xfId="4" applyNumberFormat="1" applyFont="1" applyFill="1" applyBorder="1" applyAlignment="1">
      <alignment horizontal="center"/>
    </xf>
    <xf numFmtId="165" fontId="30" fillId="9" borderId="7" xfId="1" applyNumberFormat="1" applyFont="1" applyFill="1" applyBorder="1" applyAlignment="1"/>
    <xf numFmtId="44" fontId="30" fillId="9" borderId="7" xfId="1" applyFont="1" applyFill="1" applyBorder="1" applyAlignment="1">
      <alignment horizontal="center"/>
    </xf>
    <xf numFmtId="0" fontId="30" fillId="13" borderId="6" xfId="3" applyFont="1" applyFill="1" applyBorder="1" applyAlignment="1">
      <alignment horizontal="left" indent="2"/>
    </xf>
    <xf numFmtId="0" fontId="30" fillId="13" borderId="7" xfId="3" applyFont="1" applyFill="1" applyBorder="1" applyAlignment="1">
      <alignment horizontal="left" indent="2"/>
    </xf>
    <xf numFmtId="0" fontId="30" fillId="13" borderId="7" xfId="3" applyFont="1" applyFill="1" applyBorder="1" applyAlignment="1">
      <alignment horizontal="center"/>
    </xf>
    <xf numFmtId="0" fontId="30" fillId="13" borderId="7" xfId="3" applyFont="1" applyFill="1" applyBorder="1"/>
    <xf numFmtId="0" fontId="30" fillId="9" borderId="10" xfId="0" applyFont="1" applyFill="1" applyBorder="1" applyAlignment="1">
      <alignment horizontal="left"/>
    </xf>
    <xf numFmtId="1" fontId="9" fillId="13" borderId="7" xfId="4" applyNumberFormat="1" applyFont="1" applyFill="1" applyBorder="1" applyAlignment="1">
      <alignment horizontal="center"/>
    </xf>
    <xf numFmtId="165" fontId="9" fillId="13" borderId="7" xfId="1" applyNumberFormat="1" applyFont="1" applyFill="1" applyBorder="1" applyAlignment="1"/>
    <xf numFmtId="44" fontId="9" fillId="13" borderId="7" xfId="1" applyFont="1" applyFill="1" applyBorder="1" applyAlignment="1">
      <alignment horizontal="center"/>
    </xf>
    <xf numFmtId="0" fontId="38" fillId="0" borderId="0" xfId="6" applyAlignment="1">
      <alignment horizontal="left"/>
    </xf>
    <xf numFmtId="0" fontId="6" fillId="0" borderId="0" xfId="6" applyFont="1"/>
    <xf numFmtId="166" fontId="38" fillId="0" borderId="0" xfId="6" applyNumberFormat="1"/>
    <xf numFmtId="166" fontId="38" fillId="0" borderId="0" xfId="6" applyNumberFormat="1" applyAlignment="1">
      <alignment horizontal="left"/>
    </xf>
    <xf numFmtId="0" fontId="38" fillId="14" borderId="5" xfId="6" applyFill="1" applyBorder="1"/>
    <xf numFmtId="0" fontId="41" fillId="3" borderId="0" xfId="6" applyFont="1" applyFill="1"/>
    <xf numFmtId="0" fontId="41" fillId="0" borderId="0" xfId="6" applyFont="1" applyAlignment="1">
      <alignment horizontal="left"/>
    </xf>
    <xf numFmtId="14" fontId="38" fillId="14" borderId="5" xfId="6" applyNumberFormat="1" applyFill="1" applyBorder="1"/>
    <xf numFmtId="1" fontId="41" fillId="3" borderId="0" xfId="6" applyNumberFormat="1" applyFont="1" applyFill="1"/>
    <xf numFmtId="166" fontId="41" fillId="3" borderId="0" xfId="6" applyNumberFormat="1" applyFont="1" applyFill="1"/>
    <xf numFmtId="166" fontId="41" fillId="0" borderId="0" xfId="6" applyNumberFormat="1" applyFont="1" applyAlignment="1">
      <alignment horizontal="left"/>
    </xf>
    <xf numFmtId="44" fontId="38" fillId="0" borderId="0" xfId="6" applyNumberFormat="1"/>
    <xf numFmtId="0" fontId="42" fillId="0" borderId="0" xfId="6" applyFont="1"/>
    <xf numFmtId="0" fontId="42" fillId="0" borderId="16" xfId="6" applyFont="1" applyBorder="1"/>
    <xf numFmtId="0" fontId="42" fillId="0" borderId="17" xfId="6" applyFont="1" applyBorder="1"/>
    <xf numFmtId="0" fontId="39" fillId="0" borderId="0" xfId="6" applyFont="1" applyAlignment="1">
      <alignment horizontal="left"/>
    </xf>
    <xf numFmtId="44" fontId="44" fillId="14" borderId="20" xfId="6" applyNumberFormat="1" applyFont="1" applyFill="1" applyBorder="1"/>
    <xf numFmtId="0" fontId="44" fillId="0" borderId="0" xfId="6" applyFont="1"/>
    <xf numFmtId="0" fontId="44" fillId="0" borderId="0" xfId="6" applyFont="1" applyAlignment="1">
      <alignment shrinkToFit="1"/>
    </xf>
    <xf numFmtId="2" fontId="38" fillId="0" borderId="0" xfId="6" applyNumberFormat="1" applyAlignment="1">
      <alignment horizontal="left"/>
    </xf>
    <xf numFmtId="44" fontId="44" fillId="17" borderId="20" xfId="6" applyNumberFormat="1" applyFont="1" applyFill="1" applyBorder="1"/>
    <xf numFmtId="2" fontId="38" fillId="17" borderId="0" xfId="6" applyNumberFormat="1" applyFill="1" applyAlignment="1">
      <alignment horizontal="left"/>
    </xf>
    <xf numFmtId="0" fontId="44" fillId="16" borderId="0" xfId="6" applyFont="1" applyFill="1"/>
    <xf numFmtId="0" fontId="38" fillId="16" borderId="0" xfId="6" applyFill="1"/>
    <xf numFmtId="0" fontId="41" fillId="0" borderId="0" xfId="6" applyFont="1"/>
    <xf numFmtId="0" fontId="44" fillId="16" borderId="0" xfId="6" applyFont="1" applyFill="1" applyAlignment="1">
      <alignment shrinkToFit="1"/>
    </xf>
    <xf numFmtId="2" fontId="38" fillId="16" borderId="0" xfId="6" applyNumberFormat="1" applyFill="1" applyAlignment="1">
      <alignment horizontal="left"/>
    </xf>
    <xf numFmtId="0" fontId="44" fillId="17" borderId="0" xfId="6" applyFont="1" applyFill="1"/>
    <xf numFmtId="0" fontId="44" fillId="0" borderId="0" xfId="6" quotePrefix="1" applyFont="1"/>
    <xf numFmtId="0" fontId="38" fillId="18" borderId="0" xfId="6" applyFill="1"/>
    <xf numFmtId="0" fontId="38" fillId="19" borderId="0" xfId="6" applyFill="1"/>
    <xf numFmtId="14" fontId="32" fillId="0" borderId="0" xfId="0" applyNumberFormat="1" applyFont="1"/>
    <xf numFmtId="0" fontId="30" fillId="13" borderId="0" xfId="0" applyFont="1" applyFill="1" applyAlignment="1">
      <alignment horizontal="center"/>
    </xf>
    <xf numFmtId="165" fontId="30" fillId="13" borderId="0" xfId="1" applyNumberFormat="1" applyFont="1" applyFill="1" applyBorder="1" applyAlignment="1">
      <alignment horizontal="left"/>
    </xf>
    <xf numFmtId="44" fontId="30" fillId="13" borderId="0" xfId="1" applyFont="1" applyFill="1" applyBorder="1" applyAlignment="1">
      <alignment horizontal="center"/>
    </xf>
    <xf numFmtId="0" fontId="30" fillId="13" borderId="0" xfId="0" applyFont="1" applyFill="1" applyAlignment="1">
      <alignment horizontal="left"/>
    </xf>
    <xf numFmtId="0" fontId="32" fillId="0" borderId="6" xfId="0" applyFont="1" applyBorder="1" applyAlignment="1">
      <alignment horizontal="left"/>
    </xf>
    <xf numFmtId="0" fontId="32" fillId="0" borderId="7" xfId="0" applyFont="1" applyBorder="1"/>
    <xf numFmtId="0" fontId="37" fillId="0" borderId="7" xfId="0" applyFont="1" applyBorder="1"/>
    <xf numFmtId="0" fontId="32" fillId="0" borderId="10" xfId="0" applyFont="1" applyBorder="1" applyAlignment="1">
      <alignment horizontal="left"/>
    </xf>
    <xf numFmtId="0" fontId="9" fillId="13" borderId="10" xfId="0" applyFont="1" applyFill="1" applyBorder="1" applyAlignment="1">
      <alignment horizontal="left"/>
    </xf>
    <xf numFmtId="2" fontId="38" fillId="20" borderId="0" xfId="6" applyNumberFormat="1" applyFill="1" applyAlignment="1">
      <alignment horizontal="left"/>
    </xf>
    <xf numFmtId="0" fontId="38" fillId="20" borderId="0" xfId="6" applyFill="1"/>
    <xf numFmtId="0" fontId="25" fillId="0" borderId="7" xfId="5" applyFont="1" applyBorder="1" applyAlignment="1">
      <alignment horizontal="left" vertical="top" wrapText="1"/>
    </xf>
    <xf numFmtId="0" fontId="21" fillId="0" borderId="0" xfId="5" applyFont="1" applyAlignment="1">
      <alignment horizontal="left"/>
    </xf>
    <xf numFmtId="0" fontId="27" fillId="0" borderId="0" xfId="5" applyFont="1" applyAlignment="1">
      <alignment horizontal="left" vertical="top"/>
    </xf>
    <xf numFmtId="0" fontId="26" fillId="0" borderId="6" xfId="5" applyFont="1" applyBorder="1" applyAlignment="1">
      <alignment horizontal="left" vertical="top" shrinkToFit="1"/>
    </xf>
    <xf numFmtId="0" fontId="25" fillId="0" borderId="10" xfId="5" applyFont="1" applyBorder="1" applyAlignment="1">
      <alignment horizontal="left" vertical="top" wrapText="1"/>
    </xf>
    <xf numFmtId="0" fontId="25" fillId="0" borderId="6" xfId="5" applyFont="1" applyBorder="1" applyAlignment="1">
      <alignment horizontal="left" vertical="top" wrapText="1"/>
    </xf>
    <xf numFmtId="0" fontId="26" fillId="0" borderId="10" xfId="5" applyFont="1" applyBorder="1" applyAlignment="1">
      <alignment horizontal="left" vertical="top" wrapText="1"/>
    </xf>
    <xf numFmtId="0" fontId="25" fillId="12" borderId="6" xfId="5" applyFont="1" applyFill="1" applyBorder="1" applyAlignment="1">
      <alignment horizontal="left" vertical="top" wrapText="1"/>
    </xf>
    <xf numFmtId="0" fontId="25" fillId="12" borderId="7" xfId="5" applyFont="1" applyFill="1" applyBorder="1" applyAlignment="1">
      <alignment horizontal="left" vertical="top" wrapText="1"/>
    </xf>
    <xf numFmtId="0" fontId="26" fillId="12" borderId="10" xfId="5" applyFont="1" applyFill="1" applyBorder="1" applyAlignment="1">
      <alignment horizontal="left" vertical="top" wrapText="1"/>
    </xf>
    <xf numFmtId="0" fontId="26" fillId="0" borderId="6" xfId="5" applyFont="1" applyBorder="1" applyAlignment="1">
      <alignment horizontal="left" vertical="top"/>
    </xf>
    <xf numFmtId="0" fontId="29" fillId="0" borderId="0" xfId="5" applyFont="1" applyAlignment="1">
      <alignment horizontal="left" vertical="top"/>
    </xf>
    <xf numFmtId="0" fontId="19" fillId="0" borderId="6" xfId="5" applyBorder="1" applyAlignment="1">
      <alignment horizontal="left" vertical="top"/>
    </xf>
    <xf numFmtId="0" fontId="19" fillId="0" borderId="7" xfId="5" applyBorder="1" applyAlignment="1">
      <alignment horizontal="left" vertical="top"/>
    </xf>
    <xf numFmtId="0" fontId="19" fillId="0" borderId="10" xfId="5" applyBorder="1" applyAlignment="1">
      <alignment horizontal="left" vertical="top"/>
    </xf>
    <xf numFmtId="2" fontId="26" fillId="0" borderId="6" xfId="5" applyNumberFormat="1" applyFont="1" applyBorder="1" applyAlignment="1">
      <alignment horizontal="left" vertical="top" shrinkToFit="1"/>
    </xf>
    <xf numFmtId="2" fontId="26" fillId="0" borderId="6" xfId="5" applyNumberFormat="1" applyFont="1" applyBorder="1" applyAlignment="1">
      <alignment horizontal="left" vertical="top"/>
    </xf>
    <xf numFmtId="0" fontId="0" fillId="0" borderId="22" xfId="0" applyBorder="1"/>
    <xf numFmtId="2" fontId="25" fillId="0" borderId="6" xfId="5" applyNumberFormat="1" applyFont="1" applyBorder="1" applyAlignment="1">
      <alignment horizontal="left" vertical="top" wrapText="1"/>
    </xf>
    <xf numFmtId="0" fontId="19" fillId="0" borderId="6" xfId="5" applyBorder="1" applyAlignment="1">
      <alignment horizontal="left" vertical="center"/>
    </xf>
    <xf numFmtId="0" fontId="19" fillId="0" borderId="7" xfId="5" applyBorder="1" applyAlignment="1">
      <alignment horizontal="left" vertical="center"/>
    </xf>
    <xf numFmtId="0" fontId="19" fillId="0" borderId="10" xfId="5" applyBorder="1" applyAlignment="1">
      <alignment horizontal="left" vertical="center"/>
    </xf>
    <xf numFmtId="0" fontId="19" fillId="8" borderId="6" xfId="5" applyFill="1" applyBorder="1" applyAlignment="1">
      <alignment horizontal="left" vertical="center"/>
    </xf>
    <xf numFmtId="0" fontId="19" fillId="8" borderId="10" xfId="5" applyFill="1" applyBorder="1" applyAlignment="1">
      <alignment horizontal="left" vertical="center"/>
    </xf>
    <xf numFmtId="1" fontId="26" fillId="8" borderId="6" xfId="5" applyNumberFormat="1" applyFont="1" applyFill="1" applyBorder="1" applyAlignment="1">
      <alignment horizontal="left" vertical="top" shrinkToFit="1"/>
    </xf>
    <xf numFmtId="0" fontId="25" fillId="8" borderId="10" xfId="5" applyFont="1" applyFill="1" applyBorder="1" applyAlignment="1">
      <alignment horizontal="left" vertical="top" wrapText="1"/>
    </xf>
    <xf numFmtId="0" fontId="45" fillId="8" borderId="7" xfId="0" applyFont="1" applyFill="1" applyBorder="1" applyAlignment="1">
      <alignment horizontal="left"/>
    </xf>
    <xf numFmtId="0" fontId="45" fillId="0" borderId="0" xfId="0" applyFont="1"/>
    <xf numFmtId="0" fontId="53" fillId="0" borderId="0" xfId="0" applyFont="1"/>
    <xf numFmtId="0" fontId="1" fillId="0" borderId="0" xfId="0" applyFont="1"/>
    <xf numFmtId="0" fontId="25" fillId="0" borderId="0" xfId="0" applyFont="1"/>
    <xf numFmtId="0" fontId="9" fillId="0" borderId="23" xfId="0" applyFont="1" applyBorder="1" applyAlignment="1">
      <alignment horizontal="left"/>
    </xf>
    <xf numFmtId="0" fontId="9" fillId="0" borderId="24" xfId="0" applyFont="1" applyBorder="1" applyAlignment="1">
      <alignment horizontal="left"/>
    </xf>
    <xf numFmtId="0" fontId="9" fillId="0" borderId="25" xfId="0" applyFont="1" applyBorder="1" applyAlignment="1">
      <alignment horizontal="left"/>
    </xf>
    <xf numFmtId="0" fontId="45" fillId="0" borderId="0" xfId="0" applyFont="1" applyAlignment="1">
      <alignment horizontal="left"/>
    </xf>
    <xf numFmtId="0" fontId="4" fillId="0" borderId="0" xfId="0" applyFont="1" applyAlignment="1">
      <alignment horizontal="left"/>
    </xf>
    <xf numFmtId="0" fontId="4" fillId="0" borderId="0" xfId="0" applyFont="1" applyAlignment="1">
      <alignment horizontal="left" vertical="center" wrapText="1"/>
    </xf>
    <xf numFmtId="0" fontId="55" fillId="0" borderId="0" xfId="0" applyFont="1" applyAlignment="1">
      <alignment horizontal="left"/>
    </xf>
    <xf numFmtId="0" fontId="4" fillId="0" borderId="23" xfId="0" applyFont="1" applyBorder="1" applyAlignment="1">
      <alignment horizontal="left"/>
    </xf>
    <xf numFmtId="0" fontId="4" fillId="0" borderId="24" xfId="0" applyFont="1" applyBorder="1" applyAlignment="1">
      <alignment horizontal="left"/>
    </xf>
    <xf numFmtId="0" fontId="9" fillId="0" borderId="21" xfId="0" applyFont="1" applyBorder="1" applyAlignment="1">
      <alignment horizontal="left"/>
    </xf>
    <xf numFmtId="0" fontId="10" fillId="0" borderId="0" xfId="0" applyFont="1" applyAlignment="1">
      <alignment horizontal="left" vertical="center" wrapText="1"/>
    </xf>
    <xf numFmtId="0" fontId="10" fillId="0" borderId="24" xfId="0" applyFont="1" applyBorder="1" applyAlignment="1">
      <alignment horizontal="left"/>
    </xf>
    <xf numFmtId="0" fontId="9" fillId="0" borderId="25" xfId="0" applyFont="1" applyBorder="1" applyAlignment="1">
      <alignment horizontal="left" vertical="center" wrapText="1"/>
    </xf>
    <xf numFmtId="0" fontId="9" fillId="0" borderId="0" xfId="0" applyFont="1" applyAlignment="1">
      <alignment horizontal="left" vertical="center" wrapText="1"/>
    </xf>
    <xf numFmtId="0" fontId="26" fillId="0" borderId="7" xfId="5" applyFont="1" applyBorder="1" applyAlignment="1">
      <alignment horizontal="left" vertical="top"/>
    </xf>
    <xf numFmtId="0" fontId="26" fillId="0" borderId="10" xfId="5" applyFont="1" applyBorder="1" applyAlignment="1">
      <alignment horizontal="left" vertical="top"/>
    </xf>
    <xf numFmtId="0" fontId="15" fillId="0" borderId="0" xfId="0" applyFont="1"/>
    <xf numFmtId="0" fontId="30" fillId="9" borderId="6" xfId="3" applyFont="1" applyFill="1" applyBorder="1" applyAlignment="1">
      <alignment horizontal="left" vertical="top"/>
    </xf>
    <xf numFmtId="0" fontId="30" fillId="9" borderId="7" xfId="3" applyFont="1" applyFill="1" applyBorder="1" applyAlignment="1">
      <alignment horizontal="left" vertical="top"/>
    </xf>
    <xf numFmtId="0" fontId="30" fillId="9" borderId="7" xfId="3" applyFont="1" applyFill="1" applyBorder="1" applyAlignment="1">
      <alignment horizontal="center" vertical="top"/>
    </xf>
    <xf numFmtId="0" fontId="30" fillId="9" borderId="7" xfId="3" applyFont="1" applyFill="1" applyBorder="1" applyAlignment="1">
      <alignment vertical="top"/>
    </xf>
    <xf numFmtId="0" fontId="32" fillId="0" borderId="0" xfId="0" applyFont="1" applyAlignment="1">
      <alignment vertical="top"/>
    </xf>
    <xf numFmtId="0" fontId="37" fillId="0" borderId="0" xfId="0" applyFont="1" applyAlignment="1">
      <alignment vertical="top"/>
    </xf>
    <xf numFmtId="0" fontId="15" fillId="0" borderId="0" xfId="0" applyFont="1" applyAlignment="1">
      <alignment vertical="top"/>
    </xf>
    <xf numFmtId="0" fontId="0" fillId="0" borderId="0" xfId="0" applyAlignment="1">
      <alignment vertical="center"/>
    </xf>
    <xf numFmtId="0" fontId="59" fillId="0" borderId="0" xfId="0" applyFont="1" applyAlignment="1">
      <alignment horizontal="right" vertical="top"/>
    </xf>
    <xf numFmtId="0" fontId="60" fillId="0" borderId="18" xfId="6" applyFont="1" applyBorder="1"/>
    <xf numFmtId="0" fontId="60" fillId="0" borderId="16" xfId="6" applyFont="1" applyBorder="1" applyAlignment="1">
      <alignment horizontal="left"/>
    </xf>
    <xf numFmtId="0" fontId="22" fillId="0" borderId="0" xfId="5" applyFont="1" applyAlignment="1">
      <alignment horizontal="left" vertical="top"/>
    </xf>
    <xf numFmtId="0" fontId="24" fillId="0" borderId="0" xfId="5" applyFont="1" applyAlignment="1">
      <alignment horizontal="left" vertical="top"/>
    </xf>
    <xf numFmtId="0" fontId="21" fillId="0" borderId="6" xfId="5" applyFont="1" applyBorder="1" applyAlignment="1">
      <alignment horizontal="left" vertical="top"/>
    </xf>
    <xf numFmtId="0" fontId="21" fillId="0" borderId="7" xfId="5" applyFont="1" applyBorder="1" applyAlignment="1">
      <alignment horizontal="left" vertical="top"/>
    </xf>
    <xf numFmtId="0" fontId="21" fillId="0" borderId="10" xfId="5" applyFont="1" applyBorder="1" applyAlignment="1">
      <alignment horizontal="left" vertical="top"/>
    </xf>
    <xf numFmtId="0" fontId="26" fillId="0" borderId="0" xfId="5" applyFont="1" applyAlignment="1">
      <alignment horizontal="left" vertical="top"/>
    </xf>
    <xf numFmtId="0" fontId="48" fillId="0" borderId="0" xfId="5" applyFont="1" applyAlignment="1">
      <alignment horizontal="left" vertical="top"/>
    </xf>
    <xf numFmtId="0" fontId="63" fillId="0" borderId="0" xfId="0" applyFont="1" applyAlignment="1">
      <alignment vertical="center"/>
    </xf>
    <xf numFmtId="0" fontId="64" fillId="0" borderId="0" xfId="2" applyFont="1" applyAlignment="1" applyProtection="1">
      <alignment vertical="top"/>
      <protection locked="0"/>
    </xf>
    <xf numFmtId="0" fontId="32" fillId="0" borderId="7" xfId="0" applyFont="1" applyBorder="1" applyAlignment="1">
      <alignment horizontal="left"/>
    </xf>
    <xf numFmtId="0" fontId="37" fillId="0" borderId="7" xfId="0" applyFont="1" applyBorder="1" applyAlignment="1">
      <alignment horizontal="left"/>
    </xf>
    <xf numFmtId="0" fontId="17" fillId="0" borderId="6" xfId="0" applyFont="1" applyBorder="1" applyAlignment="1">
      <alignment horizontal="left"/>
    </xf>
    <xf numFmtId="0" fontId="17" fillId="0" borderId="7" xfId="0" applyFont="1" applyBorder="1" applyAlignment="1">
      <alignment horizontal="left"/>
    </xf>
    <xf numFmtId="0" fontId="0" fillId="0" borderId="7" xfId="0" applyBorder="1" applyAlignment="1">
      <alignment horizontal="left"/>
    </xf>
    <xf numFmtId="169" fontId="32" fillId="0" borderId="7" xfId="0" applyNumberFormat="1" applyFont="1" applyBorder="1" applyAlignment="1">
      <alignment horizontal="left"/>
    </xf>
    <xf numFmtId="0" fontId="0" fillId="0" borderId="10" xfId="0" applyBorder="1" applyAlignment="1">
      <alignment horizontal="left"/>
    </xf>
    <xf numFmtId="0" fontId="5" fillId="0" borderId="0" xfId="2" applyBorder="1" applyAlignment="1"/>
    <xf numFmtId="0" fontId="7" fillId="0" borderId="5" xfId="0" applyFont="1" applyBorder="1" applyAlignment="1">
      <alignment horizontal="left" vertical="top" indent="1"/>
    </xf>
    <xf numFmtId="0" fontId="7" fillId="0" borderId="5" xfId="0" applyFont="1" applyBorder="1" applyAlignment="1" applyProtection="1">
      <alignment horizontal="left" vertical="top"/>
      <protection locked="0"/>
    </xf>
    <xf numFmtId="0" fontId="16" fillId="13" borderId="5" xfId="0" applyFont="1" applyFill="1" applyBorder="1" applyAlignment="1">
      <alignment horizontal="left" vertical="top"/>
    </xf>
    <xf numFmtId="0" fontId="16" fillId="13" borderId="5" xfId="0" applyFont="1" applyFill="1" applyBorder="1" applyAlignment="1" applyProtection="1">
      <alignment horizontal="left" vertical="top"/>
      <protection locked="0"/>
    </xf>
    <xf numFmtId="0" fontId="0" fillId="13" borderId="5" xfId="0" applyFill="1" applyBorder="1" applyAlignment="1">
      <alignment horizontal="left" vertical="top" indent="1"/>
    </xf>
    <xf numFmtId="0" fontId="0" fillId="13" borderId="5" xfId="0" applyFill="1" applyBorder="1" applyAlignment="1" applyProtection="1">
      <alignment vertical="top"/>
      <protection locked="0"/>
    </xf>
    <xf numFmtId="49" fontId="0" fillId="13" borderId="5" xfId="0" applyNumberFormat="1" applyFill="1" applyBorder="1" applyAlignment="1" applyProtection="1">
      <alignment vertical="top"/>
      <protection locked="0"/>
    </xf>
    <xf numFmtId="0" fontId="0" fillId="13" borderId="5" xfId="0" applyFill="1" applyBorder="1" applyAlignment="1" applyProtection="1">
      <alignment vertical="top" wrapText="1"/>
      <protection locked="0"/>
    </xf>
    <xf numFmtId="0" fontId="0" fillId="0" borderId="5" xfId="0" applyBorder="1" applyAlignment="1">
      <alignment horizontal="left" vertical="top" indent="1"/>
    </xf>
    <xf numFmtId="169" fontId="0" fillId="0" borderId="5" xfId="0" applyNumberFormat="1" applyBorder="1" applyAlignment="1" applyProtection="1">
      <alignment horizontal="left" vertical="top"/>
      <protection locked="0"/>
    </xf>
    <xf numFmtId="0" fontId="0" fillId="0" borderId="5" xfId="0" applyBorder="1" applyAlignment="1" applyProtection="1">
      <alignment horizontal="left" vertical="top"/>
      <protection locked="0"/>
    </xf>
    <xf numFmtId="0" fontId="17" fillId="0" borderId="26" xfId="0" applyFont="1" applyBorder="1"/>
    <xf numFmtId="0" fontId="4" fillId="0" borderId="27" xfId="0" applyFont="1" applyBorder="1"/>
    <xf numFmtId="0" fontId="0" fillId="0" borderId="27" xfId="0" applyBorder="1"/>
    <xf numFmtId="0" fontId="32" fillId="0" borderId="27" xfId="0" applyFont="1" applyBorder="1"/>
    <xf numFmtId="0" fontId="0" fillId="0" borderId="28" xfId="0" applyBorder="1"/>
    <xf numFmtId="0" fontId="30" fillId="13" borderId="12" xfId="3" applyFont="1" applyFill="1" applyBorder="1" applyAlignment="1">
      <alignment horizontal="center" vertical="top"/>
    </xf>
    <xf numFmtId="0" fontId="30" fillId="13" borderId="12" xfId="3" applyFont="1" applyFill="1" applyBorder="1" applyAlignment="1">
      <alignment vertical="top"/>
    </xf>
    <xf numFmtId="1" fontId="30" fillId="13" borderId="12" xfId="4" applyNumberFormat="1" applyFont="1" applyFill="1" applyBorder="1" applyAlignment="1">
      <alignment horizontal="center"/>
    </xf>
    <xf numFmtId="165" fontId="30" fillId="13" borderId="12" xfId="1" applyNumberFormat="1" applyFont="1" applyFill="1" applyBorder="1" applyAlignment="1"/>
    <xf numFmtId="44" fontId="30" fillId="13" borderId="12" xfId="1" applyFont="1" applyFill="1" applyBorder="1" applyAlignment="1">
      <alignment horizontal="center"/>
    </xf>
    <xf numFmtId="0" fontId="6" fillId="0" borderId="5" xfId="3" applyBorder="1" applyAlignment="1">
      <alignment horizontal="left" vertical="center"/>
    </xf>
    <xf numFmtId="0" fontId="30" fillId="13" borderId="11" xfId="0" applyFont="1" applyFill="1" applyBorder="1" applyAlignment="1">
      <alignment horizontal="left" vertical="top"/>
    </xf>
    <xf numFmtId="0" fontId="9" fillId="13" borderId="12" xfId="0" applyFont="1" applyFill="1" applyBorder="1" applyAlignment="1">
      <alignment horizontal="left" vertical="top"/>
    </xf>
    <xf numFmtId="0" fontId="30" fillId="13" borderId="12" xfId="0" applyFont="1" applyFill="1" applyBorder="1" applyAlignment="1">
      <alignment horizontal="left" vertical="top"/>
    </xf>
    <xf numFmtId="3" fontId="30" fillId="13" borderId="13" xfId="0" applyNumberFormat="1" applyFont="1" applyFill="1" applyBorder="1" applyAlignment="1">
      <alignment horizontal="left"/>
    </xf>
    <xf numFmtId="0" fontId="36" fillId="0" borderId="12" xfId="0" applyFont="1" applyBorder="1" applyAlignment="1">
      <alignment horizontal="left"/>
    </xf>
    <xf numFmtId="2" fontId="6" fillId="23" borderId="29" xfId="3" applyNumberFormat="1" applyFill="1" applyBorder="1" applyAlignment="1">
      <alignment horizontal="right"/>
    </xf>
    <xf numFmtId="0" fontId="6" fillId="23" borderId="29" xfId="3" applyFill="1" applyBorder="1"/>
    <xf numFmtId="0" fontId="6" fillId="23" borderId="29" xfId="3" applyFill="1" applyBorder="1" applyAlignment="1">
      <alignment horizontal="center"/>
    </xf>
    <xf numFmtId="0" fontId="6" fillId="23" borderId="29" xfId="3" applyFill="1" applyBorder="1" applyAlignment="1">
      <alignment horizontal="left"/>
    </xf>
    <xf numFmtId="0" fontId="6" fillId="23" borderId="29" xfId="3" applyFill="1" applyBorder="1" applyAlignment="1">
      <alignment horizontal="center" wrapText="1"/>
    </xf>
    <xf numFmtId="44" fontId="7" fillId="23" borderId="29" xfId="1" applyFont="1" applyFill="1" applyBorder="1" applyAlignment="1"/>
    <xf numFmtId="44" fontId="7" fillId="23" borderId="29" xfId="1" applyFont="1" applyFill="1" applyBorder="1" applyAlignment="1">
      <alignment horizontal="center"/>
    </xf>
    <xf numFmtId="0" fontId="7" fillId="23" borderId="29" xfId="0" applyFont="1" applyFill="1" applyBorder="1" applyAlignment="1">
      <alignment horizontal="left"/>
    </xf>
    <xf numFmtId="0" fontId="5" fillId="0" borderId="11" xfId="2" applyBorder="1" applyAlignment="1">
      <alignment vertical="top"/>
    </xf>
    <xf numFmtId="0" fontId="32" fillId="0" borderId="26" xfId="0" applyFont="1" applyBorder="1" applyAlignment="1">
      <alignment horizontal="left" vertical="top"/>
    </xf>
    <xf numFmtId="0" fontId="54" fillId="0" borderId="0" xfId="0" applyFont="1"/>
    <xf numFmtId="0" fontId="32" fillId="0" borderId="28" xfId="0" applyFont="1" applyBorder="1" applyAlignment="1">
      <alignment horizontal="left"/>
    </xf>
    <xf numFmtId="0" fontId="17" fillId="0" borderId="6" xfId="0" applyFont="1" applyBorder="1" applyAlignment="1">
      <alignment vertical="top"/>
    </xf>
    <xf numFmtId="0" fontId="4" fillId="0" borderId="7" xfId="0" applyFont="1" applyBorder="1" applyAlignment="1">
      <alignment vertical="top"/>
    </xf>
    <xf numFmtId="0" fontId="0" fillId="0" borderId="7" xfId="0" applyBorder="1" applyAlignment="1">
      <alignment vertical="top"/>
    </xf>
    <xf numFmtId="0" fontId="32" fillId="0" borderId="7" xfId="0" applyFont="1" applyBorder="1" applyAlignment="1">
      <alignment vertical="top"/>
    </xf>
    <xf numFmtId="0" fontId="4" fillId="0" borderId="25" xfId="0" applyFont="1" applyBorder="1" applyAlignment="1">
      <alignment horizontal="left"/>
    </xf>
    <xf numFmtId="0" fontId="5" fillId="0" borderId="32" xfId="2" applyBorder="1"/>
    <xf numFmtId="0" fontId="0" fillId="0" borderId="33" xfId="0" applyBorder="1"/>
    <xf numFmtId="0" fontId="36" fillId="0" borderId="33" xfId="0" applyFont="1" applyBorder="1" applyAlignment="1">
      <alignment horizontal="left"/>
    </xf>
    <xf numFmtId="0" fontId="0" fillId="0" borderId="34" xfId="0" applyBorder="1"/>
    <xf numFmtId="0" fontId="4" fillId="0" borderId="35" xfId="0" applyFont="1" applyBorder="1" applyAlignment="1">
      <alignment horizontal="left"/>
    </xf>
    <xf numFmtId="0" fontId="0" fillId="0" borderId="36" xfId="0" applyBorder="1"/>
    <xf numFmtId="0" fontId="5" fillId="0" borderId="32" xfId="2" applyBorder="1" applyAlignment="1">
      <alignment horizontal="left"/>
    </xf>
    <xf numFmtId="0" fontId="0" fillId="0" borderId="33" xfId="0" applyBorder="1" applyAlignment="1">
      <alignment horizontal="left"/>
    </xf>
    <xf numFmtId="0" fontId="0" fillId="0" borderId="34" xfId="0" applyBorder="1" applyAlignment="1">
      <alignment horizontal="left"/>
    </xf>
    <xf numFmtId="0" fontId="67" fillId="0" borderId="33" xfId="0" applyFont="1" applyBorder="1" applyAlignment="1">
      <alignment horizontal="left"/>
    </xf>
    <xf numFmtId="2" fontId="6" fillId="0" borderId="5" xfId="3" applyNumberFormat="1" applyBorder="1" applyAlignment="1">
      <alignment horizontal="right" vertical="center"/>
    </xf>
    <xf numFmtId="0" fontId="6" fillId="0" borderId="5" xfId="3" applyBorder="1" applyAlignment="1">
      <alignment vertical="center"/>
    </xf>
    <xf numFmtId="0" fontId="6" fillId="0" borderId="5" xfId="3" applyBorder="1" applyAlignment="1">
      <alignment horizontal="center" vertical="center"/>
    </xf>
    <xf numFmtId="0" fontId="6" fillId="0" borderId="5" xfId="0" applyFont="1" applyBorder="1" applyAlignment="1">
      <alignment horizontal="center" vertical="center"/>
    </xf>
    <xf numFmtId="165" fontId="6" fillId="0" borderId="5" xfId="1" applyNumberFormat="1" applyFont="1" applyFill="1" applyBorder="1" applyAlignment="1" applyProtection="1">
      <alignment horizontal="left" vertical="center"/>
      <protection locked="0"/>
    </xf>
    <xf numFmtId="44" fontId="6" fillId="0" borderId="5" xfId="1" applyFont="1" applyFill="1" applyBorder="1" applyAlignment="1" applyProtection="1">
      <alignment horizontal="center" vertical="center"/>
      <protection locked="0"/>
    </xf>
    <xf numFmtId="0" fontId="6" fillId="0" borderId="5" xfId="0" applyFont="1" applyBorder="1" applyAlignment="1" applyProtection="1">
      <alignment horizontal="left" vertical="center"/>
      <protection locked="0"/>
    </xf>
    <xf numFmtId="2" fontId="6" fillId="13" borderId="5" xfId="3" applyNumberFormat="1" applyFill="1" applyBorder="1" applyAlignment="1">
      <alignment horizontal="right" vertical="center"/>
    </xf>
    <xf numFmtId="0" fontId="6" fillId="13" borderId="5" xfId="3" applyFill="1" applyBorder="1" applyAlignment="1">
      <alignment vertical="center"/>
    </xf>
    <xf numFmtId="0" fontId="6" fillId="13" borderId="5" xfId="3" applyFill="1" applyBorder="1" applyAlignment="1">
      <alignment horizontal="center" vertical="center"/>
    </xf>
    <xf numFmtId="0" fontId="6" fillId="13" borderId="5" xfId="3" applyFill="1" applyBorder="1" applyAlignment="1">
      <alignment horizontal="left" vertical="center"/>
    </xf>
    <xf numFmtId="0" fontId="6" fillId="13" borderId="5" xfId="0" applyFont="1" applyFill="1" applyBorder="1" applyAlignment="1">
      <alignment horizontal="center" vertical="center"/>
    </xf>
    <xf numFmtId="165" fontId="6" fillId="13" borderId="5" xfId="1" applyNumberFormat="1" applyFont="1" applyFill="1" applyBorder="1" applyAlignment="1" applyProtection="1">
      <alignment horizontal="left" vertical="center"/>
      <protection locked="0"/>
    </xf>
    <xf numFmtId="44" fontId="6" fillId="13" borderId="5" xfId="1" applyFont="1" applyFill="1" applyBorder="1" applyAlignment="1" applyProtection="1">
      <alignment horizontal="center" vertical="center"/>
      <protection locked="0"/>
    </xf>
    <xf numFmtId="0" fontId="6" fillId="13" borderId="5" xfId="0" applyFont="1" applyFill="1" applyBorder="1" applyAlignment="1" applyProtection="1">
      <alignment horizontal="left" vertical="center"/>
      <protection locked="0"/>
    </xf>
    <xf numFmtId="0" fontId="6" fillId="13" borderId="5" xfId="3" applyFill="1" applyBorder="1" applyAlignment="1" applyProtection="1">
      <alignment horizontal="left" vertical="center"/>
      <protection locked="0"/>
    </xf>
    <xf numFmtId="0" fontId="30" fillId="13" borderId="5" xfId="3" applyFont="1" applyFill="1" applyBorder="1" applyAlignment="1">
      <alignment horizontal="left" vertical="center"/>
    </xf>
    <xf numFmtId="0" fontId="30" fillId="13" borderId="5" xfId="3" applyFont="1" applyFill="1" applyBorder="1" applyAlignment="1">
      <alignment horizontal="center" vertical="center"/>
    </xf>
    <xf numFmtId="0" fontId="30" fillId="13" borderId="5" xfId="3" applyFont="1" applyFill="1" applyBorder="1" applyAlignment="1">
      <alignment vertical="center"/>
    </xf>
    <xf numFmtId="165" fontId="30" fillId="13" borderId="5" xfId="1" applyNumberFormat="1" applyFont="1" applyFill="1" applyBorder="1" applyAlignment="1" applyProtection="1">
      <alignment horizontal="left" vertical="center"/>
      <protection locked="0"/>
    </xf>
    <xf numFmtId="44" fontId="30" fillId="13" borderId="5" xfId="1" applyFont="1" applyFill="1" applyBorder="1" applyAlignment="1" applyProtection="1">
      <alignment horizontal="center" vertical="center"/>
      <protection locked="0"/>
    </xf>
    <xf numFmtId="0" fontId="30" fillId="13" borderId="5" xfId="3" applyFont="1" applyFill="1" applyBorder="1" applyAlignment="1" applyProtection="1">
      <alignment horizontal="left" vertical="center"/>
      <protection locked="0"/>
    </xf>
    <xf numFmtId="0" fontId="6" fillId="0" borderId="5" xfId="3" applyBorder="1" applyAlignment="1" applyProtection="1">
      <alignment horizontal="left" vertical="center"/>
      <protection locked="0"/>
    </xf>
    <xf numFmtId="0" fontId="6" fillId="0" borderId="5" xfId="3" applyBorder="1" applyAlignment="1">
      <alignment horizontal="center" vertical="center" wrapText="1"/>
    </xf>
    <xf numFmtId="0" fontId="6" fillId="13" borderId="5" xfId="3" applyFill="1" applyBorder="1" applyAlignment="1">
      <alignment horizontal="center" vertical="center" wrapText="1"/>
    </xf>
    <xf numFmtId="0" fontId="30" fillId="13" borderId="5" xfId="0" applyFont="1" applyFill="1" applyBorder="1" applyAlignment="1">
      <alignment horizontal="center" vertical="center"/>
    </xf>
    <xf numFmtId="0" fontId="30" fillId="13" borderId="5" xfId="0" applyFont="1" applyFill="1" applyBorder="1" applyAlignment="1" applyProtection="1">
      <alignment horizontal="left" vertical="center"/>
      <protection locked="0"/>
    </xf>
    <xf numFmtId="2" fontId="6" fillId="13" borderId="0" xfId="3" applyNumberFormat="1" applyFill="1" applyAlignment="1">
      <alignment horizontal="right" vertical="center"/>
    </xf>
    <xf numFmtId="0" fontId="6" fillId="13" borderId="0" xfId="3" applyFill="1" applyAlignment="1">
      <alignment vertical="center"/>
    </xf>
    <xf numFmtId="0" fontId="6" fillId="13" borderId="0" xfId="3" applyFill="1" applyAlignment="1">
      <alignment horizontal="center" vertical="center"/>
    </xf>
    <xf numFmtId="0" fontId="6" fillId="13" borderId="0" xfId="3" applyFill="1" applyAlignment="1">
      <alignment horizontal="left" vertical="center"/>
    </xf>
    <xf numFmtId="165" fontId="6" fillId="13" borderId="0" xfId="1" applyNumberFormat="1" applyFont="1" applyFill="1" applyBorder="1" applyAlignment="1">
      <alignment horizontal="left" vertical="center"/>
    </xf>
    <xf numFmtId="44" fontId="6" fillId="13" borderId="0" xfId="1" applyFont="1" applyFill="1" applyBorder="1" applyAlignment="1">
      <alignment horizontal="center" vertical="center"/>
    </xf>
    <xf numFmtId="0" fontId="6" fillId="13" borderId="0" xfId="3" applyFill="1" applyAlignment="1">
      <alignment horizontal="center" vertical="center" wrapText="1"/>
    </xf>
    <xf numFmtId="0" fontId="30" fillId="13" borderId="0" xfId="3" applyFont="1" applyFill="1" applyAlignment="1">
      <alignment horizontal="left" vertical="center"/>
    </xf>
    <xf numFmtId="0" fontId="30" fillId="13" borderId="0" xfId="3" applyFont="1" applyFill="1" applyAlignment="1">
      <alignment horizontal="center" vertical="center"/>
    </xf>
    <xf numFmtId="0" fontId="30" fillId="13" borderId="0" xfId="3" applyFont="1" applyFill="1" applyAlignment="1">
      <alignment vertical="center"/>
    </xf>
    <xf numFmtId="165" fontId="30" fillId="13" borderId="0" xfId="1" applyNumberFormat="1" applyFont="1" applyFill="1" applyBorder="1" applyAlignment="1">
      <alignment horizontal="left" vertical="center"/>
    </xf>
    <xf numFmtId="44" fontId="30" fillId="13" borderId="0" xfId="1" applyFont="1" applyFill="1" applyBorder="1" applyAlignment="1">
      <alignment horizontal="center" vertical="center"/>
    </xf>
    <xf numFmtId="0" fontId="6" fillId="13" borderId="0" xfId="0" applyFont="1" applyFill="1" applyAlignment="1">
      <alignment horizontal="center" vertical="center"/>
    </xf>
    <xf numFmtId="0" fontId="6" fillId="13" borderId="0" xfId="0" applyFont="1" applyFill="1" applyAlignment="1">
      <alignment horizontal="left" vertical="center"/>
    </xf>
    <xf numFmtId="0" fontId="30" fillId="13" borderId="0" xfId="0" applyFont="1" applyFill="1" applyAlignment="1">
      <alignment horizontal="center" vertical="center"/>
    </xf>
    <xf numFmtId="0" fontId="30" fillId="13" borderId="0" xfId="0" applyFont="1" applyFill="1" applyAlignment="1">
      <alignment horizontal="left" vertical="center"/>
    </xf>
    <xf numFmtId="0" fontId="6" fillId="13" borderId="5" xfId="0" applyFont="1" applyFill="1" applyBorder="1" applyAlignment="1">
      <alignment vertical="center"/>
    </xf>
    <xf numFmtId="0" fontId="6" fillId="0" borderId="5" xfId="0" applyFont="1" applyBorder="1" applyAlignment="1">
      <alignment horizontal="center" vertical="center" wrapText="1"/>
    </xf>
    <xf numFmtId="44" fontId="6" fillId="0" borderId="5" xfId="1" applyFont="1" applyFill="1" applyBorder="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30" fillId="13" borderId="5" xfId="3" applyFont="1" applyFill="1" applyBorder="1" applyAlignment="1">
      <alignment horizontal="center" vertical="center" wrapText="1"/>
    </xf>
    <xf numFmtId="2" fontId="6" fillId="21" borderId="5" xfId="3" applyNumberFormat="1" applyFill="1" applyBorder="1" applyAlignment="1">
      <alignment horizontal="right" vertical="center"/>
    </xf>
    <xf numFmtId="0" fontId="6" fillId="21" borderId="5" xfId="3" applyFill="1" applyBorder="1" applyAlignment="1">
      <alignment vertical="center"/>
    </xf>
    <xf numFmtId="0" fontId="6" fillId="21" borderId="5" xfId="3" applyFill="1" applyBorder="1" applyAlignment="1">
      <alignment horizontal="center" vertical="center"/>
    </xf>
    <xf numFmtId="0" fontId="6" fillId="21" borderId="5" xfId="3" applyFill="1" applyBorder="1" applyAlignment="1">
      <alignment horizontal="left" vertical="center"/>
    </xf>
    <xf numFmtId="0" fontId="6" fillId="21" borderId="5" xfId="3" applyFill="1" applyBorder="1" applyAlignment="1">
      <alignment horizontal="center" vertical="center" wrapText="1"/>
    </xf>
    <xf numFmtId="165" fontId="6" fillId="21" borderId="5" xfId="1" applyNumberFormat="1" applyFont="1" applyFill="1" applyBorder="1" applyAlignment="1" applyProtection="1">
      <alignment horizontal="left" vertical="center"/>
    </xf>
    <xf numFmtId="44" fontId="6" fillId="21" borderId="5" xfId="1" applyFont="1" applyFill="1" applyBorder="1" applyAlignment="1" applyProtection="1">
      <alignment horizontal="center" vertical="center"/>
    </xf>
    <xf numFmtId="0" fontId="6" fillId="13" borderId="5" xfId="0" applyFont="1" applyFill="1" applyBorder="1" applyAlignment="1">
      <alignment horizontal="center" vertical="center" wrapText="1"/>
    </xf>
    <xf numFmtId="0" fontId="6" fillId="13" borderId="0" xfId="0" applyFont="1" applyFill="1" applyAlignment="1">
      <alignment horizontal="center" vertical="center" wrapText="1"/>
    </xf>
    <xf numFmtId="0" fontId="30" fillId="13" borderId="0" xfId="3" applyFont="1" applyFill="1" applyAlignment="1">
      <alignment horizontal="center" vertical="center" wrapText="1"/>
    </xf>
    <xf numFmtId="44" fontId="7" fillId="13" borderId="0" xfId="1" applyFont="1" applyFill="1" applyBorder="1" applyAlignment="1">
      <alignment vertical="center"/>
    </xf>
    <xf numFmtId="44" fontId="7" fillId="13" borderId="0" xfId="1" applyFont="1" applyFill="1" applyBorder="1" applyAlignment="1">
      <alignment horizontal="center" vertical="center"/>
    </xf>
    <xf numFmtId="0" fontId="7" fillId="13" borderId="0" xfId="0" applyFont="1" applyFill="1" applyAlignment="1">
      <alignment vertical="center"/>
    </xf>
    <xf numFmtId="2" fontId="6" fillId="23" borderId="6" xfId="3" applyNumberFormat="1" applyFill="1" applyBorder="1" applyAlignment="1">
      <alignment horizontal="right" vertical="center"/>
    </xf>
    <xf numFmtId="44" fontId="7" fillId="23" borderId="7" xfId="1" applyFont="1" applyFill="1" applyBorder="1" applyAlignment="1">
      <alignment vertical="center"/>
    </xf>
    <xf numFmtId="0" fontId="30" fillId="23" borderId="6" xfId="3" applyFont="1" applyFill="1" applyBorder="1" applyAlignment="1">
      <alignment horizontal="left" vertical="center"/>
    </xf>
    <xf numFmtId="0" fontId="30" fillId="23" borderId="7" xfId="3" applyFont="1" applyFill="1" applyBorder="1" applyAlignment="1">
      <alignment vertical="center"/>
    </xf>
    <xf numFmtId="0" fontId="30" fillId="23" borderId="7" xfId="3" applyFont="1" applyFill="1" applyBorder="1" applyAlignment="1">
      <alignment horizontal="center" vertical="center"/>
    </xf>
    <xf numFmtId="0" fontId="45" fillId="23" borderId="7" xfId="3" applyFont="1" applyFill="1" applyBorder="1" applyAlignment="1">
      <alignment vertical="center"/>
    </xf>
    <xf numFmtId="0" fontId="45" fillId="23" borderId="7" xfId="3" applyFont="1" applyFill="1" applyBorder="1" applyAlignment="1">
      <alignment horizontal="center" vertical="center" wrapText="1"/>
    </xf>
    <xf numFmtId="165" fontId="45" fillId="23" borderId="7" xfId="1" applyNumberFormat="1" applyFont="1" applyFill="1" applyBorder="1" applyAlignment="1">
      <alignment horizontal="left" vertical="center"/>
    </xf>
    <xf numFmtId="44" fontId="30" fillId="23" borderId="7" xfId="1" applyFont="1" applyFill="1" applyBorder="1" applyAlignment="1">
      <alignment horizontal="center" vertical="center"/>
    </xf>
    <xf numFmtId="0" fontId="30" fillId="23" borderId="10" xfId="3" applyFont="1" applyFill="1" applyBorder="1" applyAlignment="1">
      <alignment horizontal="left" vertical="center"/>
    </xf>
    <xf numFmtId="0" fontId="30" fillId="22" borderId="6" xfId="3" applyFont="1" applyFill="1" applyBorder="1" applyAlignment="1">
      <alignment horizontal="left" vertical="center"/>
    </xf>
    <xf numFmtId="0" fontId="30" fillId="22" borderId="7" xfId="3" applyFont="1" applyFill="1" applyBorder="1" applyAlignment="1">
      <alignment vertical="center"/>
    </xf>
    <xf numFmtId="0" fontId="30" fillId="22" borderId="7" xfId="3" applyFont="1" applyFill="1" applyBorder="1" applyAlignment="1">
      <alignment horizontal="center" vertical="center"/>
    </xf>
    <xf numFmtId="0" fontId="66" fillId="22" borderId="7" xfId="3" applyFont="1" applyFill="1" applyBorder="1" applyAlignment="1">
      <alignment vertical="center"/>
    </xf>
    <xf numFmtId="0" fontId="30" fillId="22" borderId="7" xfId="3" applyFont="1" applyFill="1" applyBorder="1" applyAlignment="1">
      <alignment horizontal="center" vertical="center" wrapText="1"/>
    </xf>
    <xf numFmtId="165" fontId="6" fillId="22" borderId="7" xfId="1" applyNumberFormat="1" applyFont="1" applyFill="1" applyBorder="1" applyAlignment="1">
      <alignment horizontal="center" vertical="center"/>
    </xf>
    <xf numFmtId="44" fontId="30" fillId="22" borderId="7" xfId="1" applyFont="1" applyFill="1" applyBorder="1" applyAlignment="1">
      <alignment horizontal="center" vertical="center"/>
    </xf>
    <xf numFmtId="0" fontId="30" fillId="22" borderId="10" xfId="3" applyFont="1" applyFill="1" applyBorder="1" applyAlignment="1">
      <alignment horizontal="left" vertical="center"/>
    </xf>
    <xf numFmtId="0" fontId="6" fillId="23" borderId="7" xfId="3" applyFill="1" applyBorder="1" applyAlignment="1">
      <alignment vertical="center"/>
    </xf>
    <xf numFmtId="0" fontId="6" fillId="23" borderId="7" xfId="3" applyFill="1" applyBorder="1" applyAlignment="1">
      <alignment horizontal="center" vertical="center"/>
    </xf>
    <xf numFmtId="0" fontId="6" fillId="23" borderId="7" xfId="3" applyFill="1" applyBorder="1" applyAlignment="1">
      <alignment horizontal="left" vertical="center"/>
    </xf>
    <xf numFmtId="0" fontId="6" fillId="23" borderId="7" xfId="3" applyFill="1" applyBorder="1" applyAlignment="1">
      <alignment horizontal="center" vertical="center" wrapText="1"/>
    </xf>
    <xf numFmtId="44" fontId="7" fillId="23" borderId="7" xfId="1" applyFont="1" applyFill="1" applyBorder="1" applyAlignment="1">
      <alignment horizontal="center" vertical="center"/>
    </xf>
    <xf numFmtId="0" fontId="7" fillId="23" borderId="10" xfId="3" applyFont="1" applyFill="1" applyBorder="1" applyAlignment="1">
      <alignment horizontal="left" vertical="center"/>
    </xf>
    <xf numFmtId="1" fontId="7" fillId="0" borderId="5" xfId="4" applyNumberFormat="1" applyFont="1" applyFill="1" applyBorder="1" applyAlignment="1">
      <alignment horizontal="center" vertical="center"/>
    </xf>
    <xf numFmtId="165" fontId="6" fillId="0" borderId="5" xfId="1" applyNumberFormat="1" applyFont="1" applyFill="1" applyBorder="1" applyAlignment="1" applyProtection="1">
      <alignment vertical="center"/>
      <protection locked="0"/>
    </xf>
    <xf numFmtId="44" fontId="7" fillId="0" borderId="5" xfId="1" applyFont="1" applyFill="1" applyBorder="1" applyAlignment="1" applyProtection="1">
      <alignment horizontal="center" vertical="center"/>
      <protection locked="0"/>
    </xf>
    <xf numFmtId="3" fontId="7" fillId="0" borderId="5" xfId="0" applyNumberFormat="1" applyFont="1" applyBorder="1" applyAlignment="1" applyProtection="1">
      <alignment horizontal="left" vertical="center"/>
      <protection locked="0"/>
    </xf>
    <xf numFmtId="1" fontId="9" fillId="13" borderId="5" xfId="4" applyNumberFormat="1" applyFont="1" applyFill="1" applyBorder="1" applyAlignment="1">
      <alignment horizontal="center" vertical="center"/>
    </xf>
    <xf numFmtId="165" fontId="30" fillId="13" borderId="5" xfId="1" applyNumberFormat="1" applyFont="1" applyFill="1" applyBorder="1" applyAlignment="1" applyProtection="1">
      <alignment vertical="center"/>
      <protection locked="0"/>
    </xf>
    <xf numFmtId="44" fontId="9" fillId="13" borderId="5" xfId="1" applyFont="1" applyFill="1" applyBorder="1" applyAlignment="1" applyProtection="1">
      <alignment horizontal="center" vertical="center"/>
      <protection locked="0"/>
    </xf>
    <xf numFmtId="3" fontId="9" fillId="13" borderId="5" xfId="0" applyNumberFormat="1" applyFont="1" applyFill="1" applyBorder="1" applyAlignment="1" applyProtection="1">
      <alignment horizontal="left" vertical="center"/>
      <protection locked="0"/>
    </xf>
    <xf numFmtId="0" fontId="6" fillId="13" borderId="5" xfId="0" applyFont="1" applyFill="1" applyBorder="1" applyAlignment="1">
      <alignment horizontal="left" vertical="center"/>
    </xf>
    <xf numFmtId="1" fontId="7" fillId="13" borderId="5" xfId="4" applyNumberFormat="1" applyFont="1" applyFill="1" applyBorder="1" applyAlignment="1">
      <alignment horizontal="center" vertical="center"/>
    </xf>
    <xf numFmtId="165" fontId="6" fillId="13" borderId="5" xfId="1" applyNumberFormat="1" applyFont="1" applyFill="1" applyBorder="1" applyAlignment="1" applyProtection="1">
      <alignment vertical="center"/>
      <protection locked="0"/>
    </xf>
    <xf numFmtId="44" fontId="7" fillId="13" borderId="5" xfId="1" applyFont="1" applyFill="1" applyBorder="1" applyAlignment="1" applyProtection="1">
      <alignment horizontal="center" vertical="center"/>
      <protection locked="0"/>
    </xf>
    <xf numFmtId="3" fontId="7" fillId="13" borderId="5" xfId="0" applyNumberFormat="1" applyFont="1" applyFill="1" applyBorder="1" applyAlignment="1" applyProtection="1">
      <alignment horizontal="left" vertical="center"/>
      <protection locked="0"/>
    </xf>
    <xf numFmtId="1" fontId="6" fillId="0" borderId="5" xfId="4" applyNumberFormat="1" applyFont="1" applyFill="1" applyBorder="1" applyAlignment="1">
      <alignment horizontal="center" vertical="center"/>
    </xf>
    <xf numFmtId="3" fontId="6" fillId="0" borderId="5" xfId="0" applyNumberFormat="1" applyFont="1" applyBorder="1" applyAlignment="1" applyProtection="1">
      <alignment horizontal="left" vertical="center"/>
      <protection locked="0"/>
    </xf>
    <xf numFmtId="1" fontId="30" fillId="13" borderId="5" xfId="4" applyNumberFormat="1" applyFont="1" applyFill="1" applyBorder="1" applyAlignment="1">
      <alignment horizontal="center" vertical="center"/>
    </xf>
    <xf numFmtId="3" fontId="30" fillId="13" borderId="5" xfId="0" applyNumberFormat="1" applyFont="1" applyFill="1" applyBorder="1" applyAlignment="1" applyProtection="1">
      <alignment horizontal="left" vertical="center"/>
      <protection locked="0"/>
    </xf>
    <xf numFmtId="0" fontId="7" fillId="0" borderId="5" xfId="0" applyFont="1" applyBorder="1" applyAlignment="1">
      <alignment horizontal="left" vertical="center"/>
    </xf>
    <xf numFmtId="0" fontId="7" fillId="0" borderId="5" xfId="0" applyFont="1" applyBorder="1" applyAlignment="1">
      <alignment vertical="center"/>
    </xf>
    <xf numFmtId="2" fontId="6" fillId="13" borderId="6" xfId="3" applyNumberFormat="1" applyFill="1" applyBorder="1" applyAlignment="1">
      <alignment horizontal="right" vertical="center"/>
    </xf>
    <xf numFmtId="0" fontId="6" fillId="13" borderId="7" xfId="3" applyFill="1" applyBorder="1" applyAlignment="1">
      <alignment horizontal="left" vertical="center"/>
    </xf>
    <xf numFmtId="0" fontId="6" fillId="13" borderId="7" xfId="3" applyFill="1" applyBorder="1" applyAlignment="1">
      <alignment horizontal="center" vertical="center"/>
    </xf>
    <xf numFmtId="0" fontId="7" fillId="13" borderId="7" xfId="0" applyFont="1" applyFill="1" applyBorder="1" applyAlignment="1">
      <alignment vertical="center"/>
    </xf>
    <xf numFmtId="0" fontId="6" fillId="13" borderId="7" xfId="0" applyFont="1" applyFill="1" applyBorder="1" applyAlignment="1">
      <alignment horizontal="left" vertical="center"/>
    </xf>
    <xf numFmtId="1" fontId="6" fillId="13" borderId="7" xfId="4" applyNumberFormat="1" applyFont="1" applyFill="1" applyBorder="1" applyAlignment="1">
      <alignment horizontal="center" vertical="center"/>
    </xf>
    <xf numFmtId="165" fontId="6" fillId="13" borderId="7" xfId="1" applyNumberFormat="1" applyFont="1" applyFill="1" applyBorder="1" applyAlignment="1">
      <alignment vertical="center"/>
    </xf>
    <xf numFmtId="44" fontId="6" fillId="13" borderId="7" xfId="1" applyFont="1" applyFill="1" applyBorder="1" applyAlignment="1">
      <alignment horizontal="center" vertical="center"/>
    </xf>
    <xf numFmtId="3" fontId="6" fillId="13" borderId="10" xfId="0" applyNumberFormat="1" applyFont="1" applyFill="1" applyBorder="1" applyAlignment="1">
      <alignment horizontal="left" vertical="center"/>
    </xf>
    <xf numFmtId="0" fontId="7" fillId="13" borderId="7" xfId="0" applyFont="1" applyFill="1" applyBorder="1" applyAlignment="1">
      <alignment horizontal="left" vertical="center"/>
    </xf>
    <xf numFmtId="0" fontId="30" fillId="13" borderId="6" xfId="3" applyFont="1" applyFill="1" applyBorder="1" applyAlignment="1">
      <alignment horizontal="left" vertical="center"/>
    </xf>
    <xf numFmtId="0" fontId="30" fillId="13" borderId="7" xfId="3" applyFont="1" applyFill="1" applyBorder="1" applyAlignment="1">
      <alignment horizontal="left" vertical="center"/>
    </xf>
    <xf numFmtId="0" fontId="30" fillId="13" borderId="7" xfId="3" applyFont="1" applyFill="1" applyBorder="1" applyAlignment="1">
      <alignment horizontal="center" vertical="center"/>
    </xf>
    <xf numFmtId="0" fontId="9" fillId="13" borderId="7" xfId="0" applyFont="1" applyFill="1" applyBorder="1" applyAlignment="1">
      <alignment horizontal="left" vertical="center"/>
    </xf>
    <xf numFmtId="0" fontId="9" fillId="13" borderId="7" xfId="0" applyFont="1" applyFill="1" applyBorder="1" applyAlignment="1">
      <alignment vertical="center"/>
    </xf>
    <xf numFmtId="1" fontId="30" fillId="13" borderId="7" xfId="4" applyNumberFormat="1" applyFont="1" applyFill="1" applyBorder="1" applyAlignment="1">
      <alignment horizontal="center" vertical="center"/>
    </xf>
    <xf numFmtId="165" fontId="30" fillId="13" borderId="7" xfId="1" applyNumberFormat="1" applyFont="1" applyFill="1" applyBorder="1" applyAlignment="1">
      <alignment vertical="center"/>
    </xf>
    <xf numFmtId="44" fontId="30" fillId="13" borderId="7" xfId="1" applyFont="1" applyFill="1" applyBorder="1" applyAlignment="1">
      <alignment horizontal="center" vertical="center"/>
    </xf>
    <xf numFmtId="3" fontId="30" fillId="13" borderId="10" xfId="0" applyNumberFormat="1" applyFont="1" applyFill="1" applyBorder="1" applyAlignment="1">
      <alignment horizontal="left" vertical="center"/>
    </xf>
    <xf numFmtId="0" fontId="6" fillId="0" borderId="5" xfId="0" applyFont="1" applyBorder="1" applyAlignment="1" applyProtection="1">
      <alignment vertical="center"/>
      <protection locked="0"/>
    </xf>
    <xf numFmtId="1" fontId="6" fillId="13" borderId="5" xfId="4" applyNumberFormat="1" applyFont="1" applyFill="1" applyBorder="1" applyAlignment="1">
      <alignment horizontal="center" vertical="center"/>
    </xf>
    <xf numFmtId="3" fontId="6" fillId="13" borderId="5" xfId="0" applyNumberFormat="1" applyFont="1" applyFill="1" applyBorder="1" applyAlignment="1" applyProtection="1">
      <alignment horizontal="left" vertical="center"/>
      <protection locked="0"/>
    </xf>
    <xf numFmtId="0" fontId="30" fillId="13" borderId="7" xfId="3" applyFont="1" applyFill="1" applyBorder="1" applyAlignment="1">
      <alignment vertical="center"/>
    </xf>
    <xf numFmtId="0" fontId="6" fillId="13" borderId="7" xfId="3" applyFill="1" applyBorder="1" applyAlignment="1">
      <alignment vertical="center"/>
    </xf>
    <xf numFmtId="0" fontId="6" fillId="13" borderId="7" xfId="0" applyFont="1" applyFill="1" applyBorder="1" applyAlignment="1">
      <alignment vertical="center"/>
    </xf>
    <xf numFmtId="3" fontId="6" fillId="13" borderId="7" xfId="0" applyNumberFormat="1" applyFont="1" applyFill="1" applyBorder="1" applyAlignment="1">
      <alignment horizontal="center" vertical="center" wrapText="1"/>
    </xf>
    <xf numFmtId="3" fontId="6" fillId="0" borderId="5" xfId="0" applyNumberFormat="1" applyFont="1" applyBorder="1" applyAlignment="1">
      <alignment horizontal="center" vertical="center" wrapText="1"/>
    </xf>
    <xf numFmtId="3" fontId="6" fillId="13" borderId="5" xfId="0" applyNumberFormat="1" applyFont="1" applyFill="1" applyBorder="1" applyAlignment="1">
      <alignment horizontal="center" vertical="center" wrapText="1"/>
    </xf>
    <xf numFmtId="0" fontId="30" fillId="13" borderId="10" xfId="0" applyFont="1" applyFill="1" applyBorder="1" applyAlignment="1">
      <alignment horizontal="left" vertical="center"/>
    </xf>
    <xf numFmtId="0" fontId="9" fillId="13" borderId="5" xfId="0" applyFont="1" applyFill="1" applyBorder="1" applyAlignment="1">
      <alignment horizontal="left" vertical="center"/>
    </xf>
    <xf numFmtId="0" fontId="9" fillId="13" borderId="5" xfId="0" applyFont="1" applyFill="1" applyBorder="1" applyAlignment="1">
      <alignment horizontal="center" vertical="center"/>
    </xf>
    <xf numFmtId="0" fontId="30" fillId="13" borderId="5" xfId="0" applyFont="1" applyFill="1" applyBorder="1" applyAlignment="1">
      <alignment horizontal="left" vertical="center"/>
    </xf>
    <xf numFmtId="0" fontId="7" fillId="13" borderId="5" xfId="0" applyFont="1" applyFill="1" applyBorder="1" applyAlignment="1">
      <alignment horizontal="left" vertical="center"/>
    </xf>
    <xf numFmtId="0" fontId="7" fillId="13" borderId="5" xfId="0" applyFont="1" applyFill="1" applyBorder="1" applyAlignment="1">
      <alignment horizontal="center" vertical="center"/>
    </xf>
    <xf numFmtId="0" fontId="30" fillId="13" borderId="11" xfId="3" applyFont="1" applyFill="1" applyBorder="1" applyAlignment="1">
      <alignment horizontal="left" vertical="center"/>
    </xf>
    <xf numFmtId="0" fontId="30" fillId="13" borderId="12" xfId="3" applyFont="1" applyFill="1" applyBorder="1" applyAlignment="1">
      <alignment vertical="center"/>
    </xf>
    <xf numFmtId="0" fontId="30" fillId="13" borderId="12" xfId="3" applyFont="1" applyFill="1" applyBorder="1" applyAlignment="1">
      <alignment horizontal="center" vertical="center"/>
    </xf>
    <xf numFmtId="0" fontId="9" fillId="13" borderId="12" xfId="0" applyFont="1" applyFill="1" applyBorder="1" applyAlignment="1">
      <alignment horizontal="center" vertical="center"/>
    </xf>
    <xf numFmtId="1" fontId="30" fillId="13" borderId="12" xfId="4" applyNumberFormat="1" applyFont="1" applyFill="1" applyBorder="1" applyAlignment="1">
      <alignment horizontal="center" vertical="center"/>
    </xf>
    <xf numFmtId="165" fontId="30" fillId="13" borderId="12" xfId="1" applyNumberFormat="1" applyFont="1" applyFill="1" applyBorder="1" applyAlignment="1">
      <alignment vertical="center"/>
    </xf>
    <xf numFmtId="44" fontId="30" fillId="13" borderId="12" xfId="1" applyFont="1" applyFill="1" applyBorder="1" applyAlignment="1">
      <alignment horizontal="center" vertical="center"/>
    </xf>
    <xf numFmtId="0" fontId="30" fillId="13" borderId="13" xfId="0" applyFont="1" applyFill="1" applyBorder="1" applyAlignment="1">
      <alignment horizontal="left" vertical="center"/>
    </xf>
    <xf numFmtId="0" fontId="30" fillId="13" borderId="6" xfId="0" applyFont="1" applyFill="1" applyBorder="1" applyAlignment="1">
      <alignment horizontal="left" vertical="center"/>
    </xf>
    <xf numFmtId="0" fontId="9" fillId="13" borderId="7" xfId="0" applyFont="1" applyFill="1" applyBorder="1" applyAlignment="1">
      <alignment horizontal="center" vertical="center"/>
    </xf>
    <xf numFmtId="0" fontId="6" fillId="13" borderId="10" xfId="0" applyFont="1" applyFill="1" applyBorder="1" applyAlignment="1">
      <alignment horizontal="left" vertical="center"/>
    </xf>
    <xf numFmtId="0" fontId="30" fillId="13" borderId="7" xfId="0" applyFont="1" applyFill="1" applyBorder="1" applyAlignment="1">
      <alignment horizontal="left" vertical="center"/>
    </xf>
    <xf numFmtId="2" fontId="6" fillId="22" borderId="5" xfId="3" applyNumberFormat="1" applyFill="1" applyBorder="1" applyAlignment="1">
      <alignment horizontal="right" vertical="center"/>
    </xf>
    <xf numFmtId="0" fontId="6" fillId="22" borderId="5" xfId="3" applyFill="1" applyBorder="1" applyAlignment="1">
      <alignment horizontal="left" vertical="center"/>
    </xf>
    <xf numFmtId="0" fontId="6" fillId="22" borderId="5" xfId="3" applyFill="1" applyBorder="1" applyAlignment="1">
      <alignment horizontal="center" vertical="center"/>
    </xf>
    <xf numFmtId="0" fontId="6" fillId="22" borderId="5" xfId="3" applyFill="1" applyBorder="1" applyAlignment="1">
      <alignment vertical="center"/>
    </xf>
    <xf numFmtId="0" fontId="6" fillId="22" borderId="5" xfId="0" applyFont="1" applyFill="1" applyBorder="1" applyAlignment="1">
      <alignment horizontal="left" vertical="center"/>
    </xf>
    <xf numFmtId="1" fontId="6" fillId="22" borderId="5" xfId="4" applyNumberFormat="1" applyFont="1" applyFill="1" applyBorder="1" applyAlignment="1">
      <alignment horizontal="center" vertical="center"/>
    </xf>
    <xf numFmtId="165" fontId="6" fillId="22" borderId="5" xfId="1" applyNumberFormat="1" applyFont="1" applyFill="1" applyBorder="1" applyAlignment="1" applyProtection="1">
      <alignment vertical="center"/>
      <protection locked="0"/>
    </xf>
    <xf numFmtId="44" fontId="6" fillId="22" borderId="5" xfId="1" applyFont="1" applyFill="1" applyBorder="1" applyAlignment="1" applyProtection="1">
      <alignment horizontal="center" vertical="center"/>
      <protection locked="0"/>
    </xf>
    <xf numFmtId="3" fontId="6" fillId="22" borderId="5" xfId="0" applyNumberFormat="1" applyFont="1" applyFill="1" applyBorder="1" applyAlignment="1" applyProtection="1">
      <alignment horizontal="left" vertical="center"/>
      <protection locked="0"/>
    </xf>
    <xf numFmtId="2" fontId="6" fillId="23" borderId="30" xfId="3" applyNumberFormat="1" applyFill="1" applyBorder="1" applyAlignment="1">
      <alignment horizontal="right" vertical="center"/>
    </xf>
    <xf numFmtId="0" fontId="46" fillId="23" borderId="29" xfId="3" applyFont="1" applyFill="1" applyBorder="1" applyAlignment="1">
      <alignment vertical="center"/>
    </xf>
    <xf numFmtId="0" fontId="46" fillId="23" borderId="29" xfId="3" applyFont="1" applyFill="1" applyBorder="1" applyAlignment="1">
      <alignment horizontal="center" vertical="center"/>
    </xf>
    <xf numFmtId="0" fontId="46" fillId="23" borderId="29" xfId="3" applyFont="1" applyFill="1" applyBorder="1" applyAlignment="1">
      <alignment horizontal="left" vertical="center"/>
    </xf>
    <xf numFmtId="1" fontId="6" fillId="23" borderId="29" xfId="4" applyNumberFormat="1" applyFont="1" applyFill="1" applyBorder="1" applyAlignment="1">
      <alignment horizontal="center" vertical="center"/>
    </xf>
    <xf numFmtId="165" fontId="38" fillId="23" borderId="29" xfId="1" applyNumberFormat="1" applyFont="1" applyFill="1" applyBorder="1" applyAlignment="1">
      <alignment vertical="center"/>
    </xf>
    <xf numFmtId="44" fontId="47" fillId="23" borderId="29" xfId="1" applyFont="1" applyFill="1" applyBorder="1" applyAlignment="1">
      <alignment horizontal="center" vertical="center"/>
    </xf>
    <xf numFmtId="3" fontId="47" fillId="23" borderId="31" xfId="0" applyNumberFormat="1" applyFont="1" applyFill="1" applyBorder="1" applyAlignment="1">
      <alignment horizontal="left" vertical="center"/>
    </xf>
    <xf numFmtId="165" fontId="6" fillId="13" borderId="7" xfId="1" applyNumberFormat="1" applyFont="1" applyFill="1" applyBorder="1" applyAlignment="1" applyProtection="1">
      <alignment vertical="center"/>
    </xf>
    <xf numFmtId="165" fontId="30" fillId="13" borderId="7" xfId="1" applyNumberFormat="1" applyFont="1" applyFill="1" applyBorder="1" applyAlignment="1" applyProtection="1">
      <alignment vertical="center"/>
    </xf>
    <xf numFmtId="44" fontId="30" fillId="13" borderId="7" xfId="1" applyFont="1" applyFill="1" applyBorder="1" applyAlignment="1" applyProtection="1">
      <alignment horizontal="center" vertical="center"/>
    </xf>
    <xf numFmtId="44" fontId="6" fillId="13" borderId="7" xfId="1" applyFont="1" applyFill="1" applyBorder="1" applyAlignment="1" applyProtection="1">
      <alignment horizontal="center" vertical="center"/>
    </xf>
    <xf numFmtId="0" fontId="6" fillId="13" borderId="7" xfId="0" applyFont="1" applyFill="1" applyBorder="1" applyAlignment="1">
      <alignment horizontal="center" vertical="center" wrapText="1"/>
    </xf>
    <xf numFmtId="165" fontId="39" fillId="13" borderId="7" xfId="1" applyNumberFormat="1" applyFont="1" applyFill="1" applyBorder="1" applyAlignment="1">
      <alignment vertical="center"/>
    </xf>
    <xf numFmtId="44" fontId="9" fillId="13" borderId="7" xfId="1" applyFont="1" applyFill="1" applyBorder="1" applyAlignment="1">
      <alignment horizontal="center" vertical="center"/>
    </xf>
    <xf numFmtId="0" fontId="9" fillId="13" borderId="10" xfId="0" applyFont="1" applyFill="1" applyBorder="1" applyAlignment="1">
      <alignment horizontal="left" vertical="center"/>
    </xf>
    <xf numFmtId="0" fontId="7" fillId="22" borderId="5" xfId="0" applyFont="1" applyFill="1" applyBorder="1" applyAlignment="1">
      <alignment horizontal="center" vertical="center"/>
    </xf>
    <xf numFmtId="44" fontId="7" fillId="22" borderId="5" xfId="1" applyFont="1" applyFill="1" applyBorder="1" applyAlignment="1" applyProtection="1">
      <alignment horizontal="center" vertical="center"/>
      <protection locked="0"/>
    </xf>
    <xf numFmtId="0" fontId="7" fillId="22" borderId="5" xfId="0" applyFont="1" applyFill="1" applyBorder="1" applyAlignment="1" applyProtection="1">
      <alignment horizontal="left" vertical="center"/>
      <protection locked="0"/>
    </xf>
    <xf numFmtId="2" fontId="6" fillId="0" borderId="6" xfId="3" applyNumberFormat="1" applyBorder="1" applyAlignment="1">
      <alignment horizontal="right" vertical="center"/>
    </xf>
    <xf numFmtId="0" fontId="46" fillId="0" borderId="7" xfId="3" applyFont="1" applyBorder="1" applyAlignment="1">
      <alignment vertical="center"/>
    </xf>
    <xf numFmtId="0" fontId="46" fillId="0" borderId="7" xfId="3" applyFont="1" applyBorder="1" applyAlignment="1">
      <alignment horizontal="center" vertical="center"/>
    </xf>
    <xf numFmtId="0" fontId="46" fillId="0" borderId="7" xfId="3" applyFont="1" applyBorder="1" applyAlignment="1">
      <alignment horizontal="left" vertical="center"/>
    </xf>
    <xf numFmtId="1" fontId="6" fillId="0" borderId="7" xfId="4" applyNumberFormat="1" applyFont="1" applyFill="1" applyBorder="1" applyAlignment="1">
      <alignment horizontal="center" vertical="center"/>
    </xf>
    <xf numFmtId="165" fontId="38" fillId="0" borderId="7" xfId="1" applyNumberFormat="1" applyFont="1" applyFill="1" applyBorder="1" applyAlignment="1">
      <alignment vertical="center"/>
    </xf>
    <xf numFmtId="44" fontId="47" fillId="0" borderId="7" xfId="1" applyFont="1" applyFill="1" applyBorder="1" applyAlignment="1">
      <alignment horizontal="center" vertical="center"/>
    </xf>
    <xf numFmtId="0" fontId="47" fillId="0" borderId="10" xfId="0" applyFont="1" applyBorder="1" applyAlignment="1">
      <alignment horizontal="left" vertical="center"/>
    </xf>
    <xf numFmtId="0" fontId="45" fillId="8" borderId="6" xfId="3" applyFont="1" applyFill="1" applyBorder="1" applyAlignment="1">
      <alignment horizontal="left" vertical="center"/>
    </xf>
    <xf numFmtId="0" fontId="45" fillId="8" borderId="7" xfId="3" applyFont="1" applyFill="1" applyBorder="1" applyAlignment="1">
      <alignment vertical="center"/>
    </xf>
    <xf numFmtId="0" fontId="45" fillId="8" borderId="7" xfId="3" applyFont="1" applyFill="1" applyBorder="1" applyAlignment="1">
      <alignment horizontal="center" vertical="center"/>
    </xf>
    <xf numFmtId="0" fontId="45" fillId="8" borderId="7" xfId="0" applyFont="1" applyFill="1" applyBorder="1" applyAlignment="1">
      <alignment horizontal="center" vertical="center"/>
    </xf>
    <xf numFmtId="0" fontId="45" fillId="8" borderId="7" xfId="0" applyFont="1" applyFill="1" applyBorder="1" applyAlignment="1">
      <alignment horizontal="left" vertical="center"/>
    </xf>
    <xf numFmtId="165" fontId="45" fillId="8" borderId="7" xfId="1" applyNumberFormat="1" applyFont="1" applyFill="1" applyBorder="1" applyAlignment="1">
      <alignment vertical="center"/>
    </xf>
    <xf numFmtId="44" fontId="45" fillId="8" borderId="7" xfId="1" applyFont="1" applyFill="1" applyBorder="1" applyAlignment="1">
      <alignment horizontal="center" vertical="center"/>
    </xf>
    <xf numFmtId="0" fontId="45" fillId="8" borderId="10" xfId="0" applyFont="1" applyFill="1" applyBorder="1" applyAlignment="1">
      <alignment horizontal="left" vertical="center"/>
    </xf>
    <xf numFmtId="1" fontId="25" fillId="0" borderId="7" xfId="4" applyNumberFormat="1" applyFont="1" applyFill="1" applyBorder="1" applyAlignment="1">
      <alignment horizontal="center" vertical="center"/>
    </xf>
    <xf numFmtId="44" fontId="25" fillId="8" borderId="7" xfId="1" applyFont="1" applyFill="1" applyBorder="1" applyAlignment="1">
      <alignment horizontal="center" vertical="center"/>
    </xf>
    <xf numFmtId="0" fontId="25" fillId="8" borderId="10" xfId="0" applyFont="1" applyFill="1" applyBorder="1" applyAlignment="1">
      <alignment horizontal="left" vertical="center"/>
    </xf>
    <xf numFmtId="0" fontId="6" fillId="0" borderId="7" xfId="3" applyBorder="1" applyAlignment="1">
      <alignment horizontal="left" vertical="center"/>
    </xf>
    <xf numFmtId="0" fontId="6" fillId="0" borderId="7" xfId="3" applyBorder="1" applyAlignment="1">
      <alignment horizontal="center" vertical="center"/>
    </xf>
    <xf numFmtId="0" fontId="6" fillId="0" borderId="7" xfId="3" applyBorder="1" applyAlignment="1">
      <alignment vertical="center"/>
    </xf>
    <xf numFmtId="0" fontId="6" fillId="0" borderId="7" xfId="0" applyFont="1" applyBorder="1" applyAlignment="1">
      <alignment vertical="center"/>
    </xf>
    <xf numFmtId="165" fontId="6" fillId="0" borderId="7" xfId="1" applyNumberFormat="1" applyFont="1" applyFill="1" applyBorder="1" applyAlignment="1" applyProtection="1">
      <alignment vertical="center"/>
      <protection locked="0"/>
    </xf>
    <xf numFmtId="44" fontId="6" fillId="0" borderId="7" xfId="1" applyFont="1" applyFill="1" applyBorder="1" applyAlignment="1">
      <alignment horizontal="center" vertical="center"/>
    </xf>
    <xf numFmtId="0" fontId="6" fillId="0" borderId="10" xfId="0" applyFont="1" applyBorder="1" applyAlignment="1" applyProtection="1">
      <alignment horizontal="left" vertical="center"/>
      <protection locked="0"/>
    </xf>
    <xf numFmtId="0" fontId="46" fillId="13" borderId="7" xfId="3" applyFont="1" applyFill="1" applyBorder="1" applyAlignment="1">
      <alignment vertical="center"/>
    </xf>
    <xf numFmtId="0" fontId="46" fillId="13" borderId="7" xfId="3" applyFont="1" applyFill="1" applyBorder="1" applyAlignment="1">
      <alignment horizontal="center" vertical="center"/>
    </xf>
    <xf numFmtId="0" fontId="46" fillId="13" borderId="7" xfId="3" applyFont="1" applyFill="1" applyBorder="1" applyAlignment="1">
      <alignment horizontal="left" vertical="center"/>
    </xf>
    <xf numFmtId="1" fontId="7" fillId="13" borderId="7" xfId="4" applyNumberFormat="1" applyFont="1" applyFill="1" applyBorder="1" applyAlignment="1">
      <alignment horizontal="center" vertical="center"/>
    </xf>
    <xf numFmtId="165" fontId="38" fillId="13" borderId="7" xfId="1" applyNumberFormat="1" applyFont="1" applyFill="1" applyBorder="1" applyAlignment="1">
      <alignment vertical="center"/>
    </xf>
    <xf numFmtId="44" fontId="47" fillId="13" borderId="7" xfId="1" applyFont="1" applyFill="1" applyBorder="1" applyAlignment="1">
      <alignment horizontal="center" vertical="center"/>
    </xf>
    <xf numFmtId="0" fontId="47" fillId="13" borderId="10" xfId="0" applyFont="1" applyFill="1" applyBorder="1" applyAlignment="1">
      <alignment horizontal="left" vertical="center"/>
    </xf>
    <xf numFmtId="0" fontId="46" fillId="0" borderId="5" xfId="3" applyFont="1" applyBorder="1" applyAlignment="1">
      <alignment vertical="center"/>
    </xf>
    <xf numFmtId="0" fontId="46" fillId="0" borderId="5" xfId="3" applyFont="1" applyBorder="1" applyAlignment="1">
      <alignment horizontal="center" vertical="center"/>
    </xf>
    <xf numFmtId="0" fontId="46" fillId="0" borderId="5" xfId="3" applyFont="1" applyBorder="1" applyAlignment="1">
      <alignment horizontal="left" vertical="center"/>
    </xf>
    <xf numFmtId="44" fontId="47" fillId="0" borderId="5" xfId="1" applyFont="1" applyFill="1" applyBorder="1" applyAlignment="1" applyProtection="1">
      <alignment horizontal="center" vertical="center"/>
      <protection locked="0"/>
    </xf>
    <xf numFmtId="0" fontId="47" fillId="0" borderId="5" xfId="0" applyFont="1" applyBorder="1" applyAlignment="1" applyProtection="1">
      <alignment horizontal="left" vertical="center"/>
      <protection locked="0"/>
    </xf>
    <xf numFmtId="0" fontId="46" fillId="13" borderId="5" xfId="3" applyFont="1" applyFill="1" applyBorder="1" applyAlignment="1">
      <alignment vertical="center"/>
    </xf>
    <xf numFmtId="0" fontId="46" fillId="13" borderId="5" xfId="3" applyFont="1" applyFill="1" applyBorder="1" applyAlignment="1">
      <alignment horizontal="center" vertical="center"/>
    </xf>
    <xf numFmtId="0" fontId="46" fillId="13" borderId="5" xfId="3" applyFont="1" applyFill="1" applyBorder="1" applyAlignment="1">
      <alignment horizontal="left" vertical="center"/>
    </xf>
    <xf numFmtId="44" fontId="47" fillId="13" borderId="5" xfId="1" applyFont="1" applyFill="1" applyBorder="1" applyAlignment="1" applyProtection="1">
      <alignment horizontal="center" vertical="center"/>
      <protection locked="0"/>
    </xf>
    <xf numFmtId="0" fontId="47" fillId="13" borderId="5" xfId="0" applyFont="1" applyFill="1" applyBorder="1" applyAlignment="1" applyProtection="1">
      <alignment horizontal="left" vertical="center"/>
      <protection locked="0"/>
    </xf>
    <xf numFmtId="0" fontId="0" fillId="23" borderId="5" xfId="0" applyFill="1" applyBorder="1"/>
    <xf numFmtId="0" fontId="0" fillId="23" borderId="5" xfId="0" applyFill="1" applyBorder="1" applyAlignment="1">
      <alignment vertical="center"/>
    </xf>
    <xf numFmtId="2" fontId="6" fillId="23" borderId="5" xfId="3" applyNumberFormat="1" applyFill="1" applyBorder="1" applyAlignment="1">
      <alignment horizontal="right" vertical="center"/>
    </xf>
    <xf numFmtId="0" fontId="6" fillId="23" borderId="5" xfId="3" applyFill="1" applyBorder="1" applyAlignment="1">
      <alignment vertical="center"/>
    </xf>
    <xf numFmtId="0" fontId="6" fillId="23" borderId="5" xfId="3" applyFill="1" applyBorder="1" applyAlignment="1">
      <alignment horizontal="center" vertical="center"/>
    </xf>
    <xf numFmtId="0" fontId="6" fillId="23" borderId="5" xfId="3" applyFill="1" applyBorder="1" applyAlignment="1">
      <alignment horizontal="left" vertical="center"/>
    </xf>
    <xf numFmtId="0" fontId="6" fillId="23" borderId="5" xfId="3" applyFill="1" applyBorder="1" applyAlignment="1">
      <alignment horizontal="center" vertical="center" wrapText="1"/>
    </xf>
    <xf numFmtId="44" fontId="7" fillId="23" borderId="5" xfId="1" applyFont="1" applyFill="1" applyBorder="1" applyAlignment="1">
      <alignment vertical="center"/>
    </xf>
    <xf numFmtId="44" fontId="7" fillId="23" borderId="5" xfId="1" applyFont="1" applyFill="1" applyBorder="1" applyAlignment="1">
      <alignment horizontal="center" vertical="center"/>
    </xf>
    <xf numFmtId="0" fontId="7" fillId="23" borderId="5" xfId="3" applyFont="1" applyFill="1" applyBorder="1" applyAlignment="1">
      <alignment horizontal="left" vertical="center"/>
    </xf>
    <xf numFmtId="0" fontId="46" fillId="23" borderId="5" xfId="3" applyFont="1" applyFill="1" applyBorder="1" applyAlignment="1">
      <alignment vertical="center"/>
    </xf>
    <xf numFmtId="0" fontId="46" fillId="23" borderId="5" xfId="3" applyFont="1" applyFill="1" applyBorder="1" applyAlignment="1">
      <alignment horizontal="center" vertical="center"/>
    </xf>
    <xf numFmtId="0" fontId="46" fillId="23" borderId="5" xfId="3" applyFont="1" applyFill="1" applyBorder="1" applyAlignment="1">
      <alignment horizontal="left" vertical="center"/>
    </xf>
    <xf numFmtId="1" fontId="7" fillId="23" borderId="5" xfId="4" applyNumberFormat="1" applyFont="1" applyFill="1" applyBorder="1" applyAlignment="1">
      <alignment horizontal="center" vertical="center"/>
    </xf>
    <xf numFmtId="165" fontId="38" fillId="23" borderId="5" xfId="1" applyNumberFormat="1" applyFont="1" applyFill="1" applyBorder="1" applyAlignment="1">
      <alignment vertical="center"/>
    </xf>
    <xf numFmtId="44" fontId="47" fillId="23" borderId="5" xfId="1" applyFont="1" applyFill="1" applyBorder="1" applyAlignment="1">
      <alignment horizontal="center" vertical="center"/>
    </xf>
    <xf numFmtId="0" fontId="47" fillId="23" borderId="5" xfId="0" applyFont="1" applyFill="1" applyBorder="1" applyAlignment="1">
      <alignment horizontal="left" vertical="center"/>
    </xf>
    <xf numFmtId="165" fontId="38" fillId="23" borderId="5" xfId="1" applyNumberFormat="1" applyFont="1" applyFill="1" applyBorder="1" applyAlignment="1" applyProtection="1">
      <alignment vertical="center"/>
    </xf>
    <xf numFmtId="0" fontId="7" fillId="23" borderId="5" xfId="0" applyFont="1" applyFill="1" applyBorder="1" applyAlignment="1">
      <alignment horizontal="left" vertical="center"/>
    </xf>
    <xf numFmtId="1" fontId="6" fillId="23" borderId="5" xfId="4" applyNumberFormat="1" applyFont="1" applyFill="1" applyBorder="1" applyAlignment="1">
      <alignment horizontal="center" vertical="center"/>
    </xf>
    <xf numFmtId="3" fontId="47" fillId="23" borderId="5" xfId="0" applyNumberFormat="1" applyFont="1" applyFill="1" applyBorder="1" applyAlignment="1">
      <alignment horizontal="left" vertical="center"/>
    </xf>
    <xf numFmtId="0" fontId="53" fillId="23" borderId="5" xfId="0" applyFont="1" applyFill="1" applyBorder="1" applyAlignment="1">
      <alignment vertical="center"/>
    </xf>
    <xf numFmtId="2" fontId="6" fillId="23" borderId="5" xfId="3" applyNumberFormat="1" applyFill="1" applyBorder="1" applyAlignment="1">
      <alignment horizontal="right" vertical="top"/>
    </xf>
    <xf numFmtId="0" fontId="51" fillId="23" borderId="5" xfId="3" applyFont="1" applyFill="1" applyBorder="1" applyAlignment="1">
      <alignment vertical="top"/>
    </xf>
    <xf numFmtId="0" fontId="51" fillId="23" borderId="5" xfId="3" applyFont="1" applyFill="1" applyBorder="1" applyAlignment="1">
      <alignment horizontal="center" vertical="top"/>
    </xf>
    <xf numFmtId="0" fontId="51" fillId="23" borderId="5" xfId="3" applyFont="1" applyFill="1" applyBorder="1" applyAlignment="1">
      <alignment horizontal="left" vertical="top"/>
    </xf>
    <xf numFmtId="1" fontId="6" fillId="23" borderId="5" xfId="4" applyNumberFormat="1" applyFont="1" applyFill="1" applyBorder="1" applyAlignment="1">
      <alignment horizontal="center"/>
    </xf>
    <xf numFmtId="165" fontId="38" fillId="23" borderId="5" xfId="1" applyNumberFormat="1" applyFont="1" applyFill="1" applyBorder="1" applyAlignment="1"/>
    <xf numFmtId="44" fontId="52" fillId="23" borderId="5" xfId="1" applyFont="1" applyFill="1" applyBorder="1" applyAlignment="1">
      <alignment horizontal="center"/>
    </xf>
    <xf numFmtId="3" fontId="52" fillId="23" borderId="5" xfId="0" applyNumberFormat="1" applyFont="1" applyFill="1" applyBorder="1" applyAlignment="1">
      <alignment horizontal="left"/>
    </xf>
    <xf numFmtId="44" fontId="7" fillId="23" borderId="5" xfId="1" applyFont="1" applyFill="1" applyBorder="1" applyAlignment="1" applyProtection="1">
      <alignment horizontal="center" vertical="center"/>
    </xf>
    <xf numFmtId="0" fontId="67" fillId="0" borderId="0" xfId="0" applyFont="1" applyAlignment="1">
      <alignment horizontal="left"/>
    </xf>
    <xf numFmtId="0" fontId="67" fillId="0" borderId="12" xfId="0" applyFont="1" applyBorder="1" applyAlignment="1">
      <alignment horizontal="left"/>
    </xf>
    <xf numFmtId="0" fontId="31" fillId="24" borderId="0" xfId="0" applyFont="1" applyFill="1" applyAlignment="1">
      <alignment horizontal="left" vertical="top"/>
    </xf>
    <xf numFmtId="0" fontId="31" fillId="24" borderId="5" xfId="0" applyFont="1" applyFill="1" applyBorder="1" applyAlignment="1">
      <alignment horizontal="center" vertical="center" wrapText="1"/>
    </xf>
    <xf numFmtId="0" fontId="31" fillId="24" borderId="5" xfId="0" applyFont="1" applyFill="1" applyBorder="1" applyAlignment="1">
      <alignment horizontal="left" vertical="center" wrapText="1"/>
    </xf>
    <xf numFmtId="0" fontId="65" fillId="24" borderId="5" xfId="0" applyFont="1" applyFill="1" applyBorder="1" applyAlignment="1">
      <alignment horizontal="left" vertical="center" wrapText="1"/>
    </xf>
    <xf numFmtId="0" fontId="31" fillId="25" borderId="5" xfId="0" applyFont="1" applyFill="1" applyBorder="1" applyAlignment="1">
      <alignment horizontal="left" vertical="center" wrapText="1"/>
    </xf>
    <xf numFmtId="0" fontId="65" fillId="24" borderId="5" xfId="0" applyFont="1" applyFill="1" applyBorder="1" applyAlignment="1">
      <alignment horizontal="center" vertical="center" wrapText="1"/>
    </xf>
    <xf numFmtId="0" fontId="30" fillId="24" borderId="5" xfId="3" applyFont="1" applyFill="1" applyBorder="1" applyAlignment="1">
      <alignment horizontal="right" vertical="center"/>
    </xf>
    <xf numFmtId="0" fontId="30" fillId="24" borderId="5" xfId="3" applyFont="1" applyFill="1" applyBorder="1" applyAlignment="1">
      <alignment horizontal="left" vertical="center"/>
    </xf>
    <xf numFmtId="0" fontId="30" fillId="24" borderId="5" xfId="3" applyFont="1" applyFill="1" applyBorder="1" applyAlignment="1">
      <alignment horizontal="center" vertical="center"/>
    </xf>
    <xf numFmtId="0" fontId="30" fillId="24" borderId="5" xfId="3" applyFont="1" applyFill="1" applyBorder="1" applyAlignment="1">
      <alignment vertical="center"/>
    </xf>
    <xf numFmtId="0" fontId="30" fillId="24" borderId="5" xfId="0" applyFont="1" applyFill="1" applyBorder="1" applyAlignment="1">
      <alignment horizontal="center" vertical="center"/>
    </xf>
    <xf numFmtId="165" fontId="30" fillId="24" borderId="5" xfId="1" applyNumberFormat="1" applyFont="1" applyFill="1" applyBorder="1" applyAlignment="1">
      <alignment horizontal="left" vertical="center"/>
    </xf>
    <xf numFmtId="44" fontId="30" fillId="24" borderId="5" xfId="1" applyFont="1" applyFill="1" applyBorder="1" applyAlignment="1">
      <alignment horizontal="center" vertical="center"/>
    </xf>
    <xf numFmtId="0" fontId="30" fillId="24" borderId="5" xfId="0" applyFont="1" applyFill="1" applyBorder="1" applyAlignment="1">
      <alignment horizontal="left" vertical="center"/>
    </xf>
    <xf numFmtId="1" fontId="30" fillId="24" borderId="5" xfId="3" applyNumberFormat="1" applyFont="1" applyFill="1" applyBorder="1" applyAlignment="1">
      <alignment horizontal="left" vertical="center"/>
    </xf>
    <xf numFmtId="0" fontId="45" fillId="24" borderId="5" xfId="3" applyFont="1" applyFill="1" applyBorder="1" applyAlignment="1">
      <alignment horizontal="left" vertical="center"/>
    </xf>
    <xf numFmtId="0" fontId="45" fillId="24" borderId="5" xfId="0" applyFont="1" applyFill="1" applyBorder="1" applyAlignment="1">
      <alignment horizontal="center" vertical="center"/>
    </xf>
    <xf numFmtId="165" fontId="45" fillId="24" borderId="5" xfId="1" applyNumberFormat="1" applyFont="1" applyFill="1" applyBorder="1" applyAlignment="1">
      <alignment horizontal="left" vertical="center"/>
    </xf>
    <xf numFmtId="0" fontId="45" fillId="24" borderId="5" xfId="3" applyFont="1" applyFill="1" applyBorder="1" applyAlignment="1">
      <alignment vertical="center"/>
    </xf>
    <xf numFmtId="0" fontId="45" fillId="24" borderId="5" xfId="3" applyFont="1" applyFill="1" applyBorder="1" applyAlignment="1">
      <alignment horizontal="center" vertical="center" wrapText="1"/>
    </xf>
    <xf numFmtId="0" fontId="31" fillId="24" borderId="5" xfId="0" applyFont="1" applyFill="1" applyBorder="1" applyAlignment="1">
      <alignment vertical="center" wrapText="1"/>
    </xf>
    <xf numFmtId="0" fontId="65" fillId="24" borderId="5" xfId="0" applyFont="1" applyFill="1" applyBorder="1" applyAlignment="1">
      <alignment vertical="center" wrapText="1"/>
    </xf>
    <xf numFmtId="0" fontId="31" fillId="25" borderId="5" xfId="0" applyFont="1" applyFill="1" applyBorder="1" applyAlignment="1">
      <alignment vertical="center" wrapText="1"/>
    </xf>
    <xf numFmtId="1" fontId="9" fillId="24" borderId="5" xfId="4" applyNumberFormat="1" applyFont="1" applyFill="1" applyBorder="1" applyAlignment="1">
      <alignment horizontal="center" vertical="center"/>
    </xf>
    <xf numFmtId="165" fontId="30" fillId="24" borderId="5" xfId="1" applyNumberFormat="1" applyFont="1" applyFill="1" applyBorder="1" applyAlignment="1">
      <alignment vertical="center"/>
    </xf>
    <xf numFmtId="44" fontId="9" fillId="24" borderId="5" xfId="1" applyFont="1" applyFill="1" applyBorder="1" applyAlignment="1">
      <alignment horizontal="center" vertical="center"/>
    </xf>
    <xf numFmtId="0" fontId="9" fillId="24" borderId="5" xfId="0" applyFont="1" applyFill="1" applyBorder="1" applyAlignment="1">
      <alignment horizontal="left" vertical="center"/>
    </xf>
    <xf numFmtId="0" fontId="9" fillId="24" borderId="5" xfId="0" applyFont="1" applyFill="1" applyBorder="1" applyAlignment="1">
      <alignment vertical="center"/>
    </xf>
    <xf numFmtId="1" fontId="30" fillId="24" borderId="5" xfId="4" applyNumberFormat="1" applyFont="1" applyFill="1" applyBorder="1" applyAlignment="1">
      <alignment horizontal="center" vertical="center"/>
    </xf>
    <xf numFmtId="3" fontId="30" fillId="24" borderId="5" xfId="0" applyNumberFormat="1" applyFont="1" applyFill="1" applyBorder="1" applyAlignment="1">
      <alignment horizontal="left" vertical="center"/>
    </xf>
    <xf numFmtId="0" fontId="45" fillId="24" borderId="5" xfId="3" applyFont="1" applyFill="1" applyBorder="1" applyAlignment="1">
      <alignment horizontal="center" vertical="center"/>
    </xf>
    <xf numFmtId="1" fontId="45" fillId="24" borderId="5" xfId="4" applyNumberFormat="1" applyFont="1" applyFill="1" applyBorder="1" applyAlignment="1">
      <alignment horizontal="center" vertical="center"/>
    </xf>
    <xf numFmtId="165" fontId="45" fillId="24" borderId="5" xfId="1" applyNumberFormat="1" applyFont="1" applyFill="1" applyBorder="1" applyAlignment="1">
      <alignment vertical="center"/>
    </xf>
    <xf numFmtId="44" fontId="45" fillId="24" borderId="5" xfId="1" applyFont="1" applyFill="1" applyBorder="1" applyAlignment="1">
      <alignment horizontal="center" vertical="center"/>
    </xf>
    <xf numFmtId="0" fontId="45" fillId="24" borderId="5" xfId="0" applyFont="1" applyFill="1" applyBorder="1" applyAlignment="1">
      <alignment horizontal="left" vertical="center"/>
    </xf>
    <xf numFmtId="0" fontId="31" fillId="24" borderId="5" xfId="0" applyFont="1" applyFill="1" applyBorder="1" applyAlignment="1">
      <alignment horizontal="center" vertical="center"/>
    </xf>
    <xf numFmtId="44" fontId="31" fillId="24" borderId="5" xfId="1" applyFont="1" applyFill="1" applyBorder="1" applyAlignment="1">
      <alignment horizontal="center" vertical="center"/>
    </xf>
    <xf numFmtId="0" fontId="31" fillId="24" borderId="5" xfId="0" applyFont="1" applyFill="1" applyBorder="1" applyAlignment="1">
      <alignment horizontal="left" vertical="center"/>
    </xf>
    <xf numFmtId="0" fontId="58" fillId="24" borderId="6" xfId="5" applyFont="1" applyFill="1" applyBorder="1" applyAlignment="1">
      <alignment horizontal="left" vertical="top" wrapText="1"/>
    </xf>
    <xf numFmtId="0" fontId="58" fillId="24" borderId="7" xfId="5" applyFont="1" applyFill="1" applyBorder="1" applyAlignment="1">
      <alignment horizontal="left" vertical="top" wrapText="1"/>
    </xf>
    <xf numFmtId="0" fontId="58" fillId="24" borderId="10" xfId="5" applyFont="1" applyFill="1" applyBorder="1" applyAlignment="1">
      <alignment horizontal="left" vertical="top" wrapText="1"/>
    </xf>
    <xf numFmtId="0" fontId="58" fillId="24" borderId="6" xfId="5" applyFont="1" applyFill="1" applyBorder="1" applyAlignment="1">
      <alignment horizontal="left" vertical="center" wrapText="1"/>
    </xf>
    <xf numFmtId="0" fontId="58" fillId="24" borderId="7" xfId="5" applyFont="1" applyFill="1" applyBorder="1" applyAlignment="1">
      <alignment horizontal="left" vertical="center" wrapText="1"/>
    </xf>
    <xf numFmtId="0" fontId="58" fillId="24" borderId="10" xfId="5" applyFont="1" applyFill="1" applyBorder="1" applyAlignment="1">
      <alignment horizontal="left" vertical="center" wrapText="1"/>
    </xf>
    <xf numFmtId="0" fontId="45" fillId="24" borderId="6" xfId="5" applyFont="1" applyFill="1" applyBorder="1" applyAlignment="1">
      <alignment horizontal="left" vertical="top" wrapText="1"/>
    </xf>
    <xf numFmtId="0" fontId="45" fillId="24" borderId="7" xfId="5" applyFont="1" applyFill="1" applyBorder="1" applyAlignment="1">
      <alignment horizontal="left" vertical="top" wrapText="1"/>
    </xf>
    <xf numFmtId="0" fontId="45" fillId="24" borderId="10" xfId="5" applyFont="1" applyFill="1" applyBorder="1" applyAlignment="1">
      <alignment horizontal="left" vertical="top" wrapText="1"/>
    </xf>
    <xf numFmtId="0" fontId="48" fillId="24" borderId="10" xfId="5" applyFont="1" applyFill="1" applyBorder="1" applyAlignment="1">
      <alignment horizontal="left" vertical="top" wrapText="1"/>
    </xf>
    <xf numFmtId="0" fontId="25" fillId="24" borderId="6" xfId="5" applyFont="1" applyFill="1" applyBorder="1" applyAlignment="1">
      <alignment horizontal="left" vertical="top" wrapText="1"/>
    </xf>
    <xf numFmtId="0" fontId="25" fillId="24" borderId="7" xfId="5" applyFont="1" applyFill="1" applyBorder="1" applyAlignment="1">
      <alignment horizontal="left" vertical="top" wrapText="1"/>
    </xf>
    <xf numFmtId="0" fontId="26" fillId="24" borderId="10" xfId="5" applyFont="1" applyFill="1" applyBorder="1" applyAlignment="1">
      <alignment horizontal="left" vertical="top" wrapText="1"/>
    </xf>
    <xf numFmtId="0" fontId="25" fillId="24" borderId="10" xfId="5" applyFont="1" applyFill="1" applyBorder="1" applyAlignment="1">
      <alignment horizontal="left" vertical="top" wrapText="1"/>
    </xf>
    <xf numFmtId="1" fontId="26" fillId="24" borderId="6" xfId="5" applyNumberFormat="1" applyFont="1" applyFill="1" applyBorder="1" applyAlignment="1">
      <alignment horizontal="left" vertical="top" shrinkToFit="1"/>
    </xf>
    <xf numFmtId="0" fontId="26" fillId="24" borderId="6" xfId="5" applyFont="1" applyFill="1" applyBorder="1" applyAlignment="1">
      <alignment horizontal="left" vertical="top"/>
    </xf>
    <xf numFmtId="0" fontId="26" fillId="24" borderId="7" xfId="5" applyFont="1" applyFill="1" applyBorder="1" applyAlignment="1">
      <alignment horizontal="left" vertical="top"/>
    </xf>
    <xf numFmtId="0" fontId="26" fillId="24" borderId="10" xfId="5" applyFont="1" applyFill="1" applyBorder="1" applyAlignment="1">
      <alignment horizontal="left" vertical="top"/>
    </xf>
    <xf numFmtId="1" fontId="48" fillId="24" borderId="6" xfId="5" applyNumberFormat="1" applyFont="1" applyFill="1" applyBorder="1" applyAlignment="1">
      <alignment horizontal="left" vertical="top" shrinkToFit="1"/>
    </xf>
    <xf numFmtId="0" fontId="45" fillId="24" borderId="7" xfId="0" applyFont="1" applyFill="1" applyBorder="1" applyAlignment="1">
      <alignment horizontal="left"/>
    </xf>
    <xf numFmtId="49" fontId="15" fillId="0" borderId="6" xfId="0" applyNumberFormat="1" applyFont="1" applyBorder="1" applyAlignment="1" applyProtection="1">
      <alignment horizontal="left" vertical="top" wrapText="1"/>
      <protection locked="0"/>
    </xf>
    <xf numFmtId="49" fontId="15" fillId="0" borderId="7" xfId="0" applyNumberFormat="1" applyFont="1" applyBorder="1" applyAlignment="1" applyProtection="1">
      <alignment horizontal="left" vertical="top" wrapText="1"/>
      <protection locked="0"/>
    </xf>
    <xf numFmtId="49" fontId="15" fillId="0" borderId="10" xfId="0" applyNumberFormat="1" applyFont="1" applyBorder="1" applyAlignment="1" applyProtection="1">
      <alignment horizontal="left" vertical="top" wrapText="1"/>
      <protection locked="0"/>
    </xf>
    <xf numFmtId="0" fontId="56" fillId="0" borderId="6" xfId="5" applyFont="1" applyBorder="1" applyAlignment="1">
      <alignment horizontal="center" vertical="top" wrapText="1"/>
    </xf>
    <xf numFmtId="0" fontId="56" fillId="0" borderId="7" xfId="5" applyFont="1" applyBorder="1" applyAlignment="1">
      <alignment horizontal="center" vertical="top" wrapText="1"/>
    </xf>
    <xf numFmtId="0" fontId="56" fillId="0" borderId="10" xfId="5" applyFont="1" applyBorder="1" applyAlignment="1">
      <alignment horizontal="center" vertical="top" wrapText="1"/>
    </xf>
    <xf numFmtId="0" fontId="57" fillId="24" borderId="6" xfId="5" applyFont="1" applyFill="1" applyBorder="1" applyAlignment="1">
      <alignment horizontal="left" vertical="top" wrapText="1"/>
    </xf>
    <xf numFmtId="0" fontId="57" fillId="24" borderId="7" xfId="5" applyFont="1" applyFill="1" applyBorder="1" applyAlignment="1">
      <alignment horizontal="left" vertical="top" wrapText="1"/>
    </xf>
    <xf numFmtId="0" fontId="57" fillId="24" borderId="10" xfId="5" applyFont="1" applyFill="1" applyBorder="1" applyAlignment="1">
      <alignment horizontal="left" vertical="top" wrapText="1"/>
    </xf>
    <xf numFmtId="0" fontId="57" fillId="24" borderId="5" xfId="5" applyFont="1" applyFill="1" applyBorder="1" applyAlignment="1">
      <alignment horizontal="left" vertical="top" wrapText="1"/>
    </xf>
    <xf numFmtId="0" fontId="20" fillId="0" borderId="15" xfId="5" applyFont="1" applyBorder="1" applyAlignment="1">
      <alignment horizontal="center" vertical="top" wrapText="1"/>
    </xf>
    <xf numFmtId="0" fontId="23" fillId="11" borderId="5" xfId="5" applyFont="1" applyFill="1" applyBorder="1" applyAlignment="1">
      <alignment horizontal="center" wrapText="1"/>
    </xf>
  </cellXfs>
  <cellStyles count="9">
    <cellStyle name="Comma" xfId="4" builtinId="3"/>
    <cellStyle name="Currency" xfId="1" builtinId="4"/>
    <cellStyle name="Currency 2" xfId="8" xr:uid="{55A433F9-FB9E-4413-905A-AFF4851A69C4}"/>
    <cellStyle name="Hyperlink" xfId="2" builtinId="8"/>
    <cellStyle name="Normal" xfId="0" builtinId="0"/>
    <cellStyle name="Normal 2" xfId="3" xr:uid="{00000000-0005-0000-0000-000003000000}"/>
    <cellStyle name="Normal 3" xfId="5" xr:uid="{6790C631-566C-4E3C-B052-AD82E712BA60}"/>
    <cellStyle name="Normal 4" xfId="6" xr:uid="{392BCE84-2685-45FC-A62C-08B9F7BC9E4C}"/>
    <cellStyle name="Normal 5" xfId="7" xr:uid="{48430AFD-8F5B-43D8-A2E2-6777354C451D}"/>
  </cellStyles>
  <dxfs count="96">
    <dxf>
      <alignment horizontal="center" vertical="bottom" textRotation="0" wrapText="0" indent="0" justifyLastLine="0" shrinkToFit="0" readingOrder="0"/>
    </dxf>
    <dxf>
      <alignment horizontal="general"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34" formatCode="_(&quot;$&quot;* #,##0.00_);_(&quot;$&quot;* \(#,##0.00\);_(&quot;$&quot;* &quot;-&quot;??_);_(@_)"/>
    </dxf>
    <dxf>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family val="2"/>
        <scheme val="none"/>
      </font>
      <fill>
        <patternFill patternType="none">
          <fgColor indexed="64"/>
          <bgColor rgb="FFFFFF0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none">
          <fgColor indexed="64"/>
          <bgColor rgb="FFFFFF00"/>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rgb="FFFFFF0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none">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rgb="FFFFFF0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none">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rgb="FFFFFF00"/>
        </patternFill>
      </fill>
      <alignment horizontal="center" vertical="bottom" textRotation="0" wrapText="0" indent="0" justifyLastLine="0" shrinkToFit="0" readingOrder="0"/>
      <protection locked="1" hidden="0"/>
    </dxf>
    <dxf>
      <font>
        <b val="0"/>
        <strike val="0"/>
        <outline val="0"/>
        <shadow val="0"/>
        <u val="none"/>
        <vertAlign val="baseline"/>
        <color auto="1"/>
      </font>
      <fill>
        <patternFill patternType="none">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rgb="FFFFFF0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fill>
        <patternFill patternType="none">
          <fgColor indexed="64"/>
          <bgColor rgb="FFFFFF00"/>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rgb="FFFFFF0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fill>
        <patternFill patternType="none">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rgb="FFFFFF00"/>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fill>
        <patternFill patternType="none">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rgb="FFFFFF0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fill>
        <patternFill patternType="none">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rgb="FFFFFF0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fill>
        <patternFill patternType="none">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rgb="FFFFFF0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fill>
        <patternFill patternType="none">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rgb="FFFFFF0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fill>
        <patternFill patternType="none">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rgb="FFFFFF0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2" formatCode="0.00"/>
      <fill>
        <patternFill patternType="none">
          <fgColor indexed="64"/>
          <bgColor rgb="FFFFFF00"/>
        </patternFill>
      </fill>
      <alignment horizontal="right" vertical="bottom" textRotation="0" wrapText="0" indent="0" justifyLastLine="0" shrinkToFit="0" readingOrder="0"/>
    </dxf>
    <dxf>
      <font>
        <b val="0"/>
        <strike val="0"/>
        <outline val="0"/>
        <shadow val="0"/>
        <u val="none"/>
        <vertAlign val="baseline"/>
        <color auto="1"/>
      </font>
      <fill>
        <patternFill patternType="none">
          <fgColor indexed="64"/>
          <bgColor auto="1"/>
        </patternFill>
      </fill>
      <alignmen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rgb="FF056A38"/>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auto="1"/>
        <name val="Calibri"/>
        <scheme val="minor"/>
      </font>
      <numFmt numFmtId="165"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left/>
        <right/>
        <top style="thin">
          <color indexed="64"/>
        </top>
        <bottom style="thin">
          <color indexed="64"/>
        </bottom>
        <vertical/>
        <horizontal style="thin">
          <color indexed="64"/>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strike val="0"/>
        <outline val="0"/>
        <shadow val="0"/>
        <u val="none"/>
        <vertAlign val="baseline"/>
        <color auto="1"/>
      </font>
      <numFmt numFmtId="1" formatCode="0"/>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style="thin">
          <color indexed="64"/>
        </bottom>
        <vertical/>
        <horizontal style="thin">
          <color indexed="64"/>
        </horizontal>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bottom" textRotation="0" wrapText="0" indent="0" justifyLastLine="0" shrinkToFit="0" readingOrder="0"/>
      <border diagonalUp="0" diagonalDown="0">
        <left/>
        <right/>
        <top style="thin">
          <color indexed="64"/>
        </top>
        <bottom style="thin">
          <color indexed="64"/>
        </bottom>
        <vertical/>
        <horizontal style="thin">
          <color indexed="64"/>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left/>
        <right/>
        <top style="thin">
          <color indexed="64"/>
        </top>
        <bottom style="thin">
          <color indexed="64"/>
        </bottom>
        <vertical/>
        <horizontal style="thin">
          <color indexed="64"/>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0" indent="0" justifyLastLine="0" shrinkToFit="0" readingOrder="0"/>
      <border diagonalUp="0" diagonalDown="0">
        <left/>
        <right/>
        <top style="thin">
          <color indexed="64"/>
        </top>
        <bottom style="thin">
          <color indexed="64"/>
        </bottom>
        <vertical/>
        <horizontal style="thin">
          <color indexed="64"/>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style="thin">
          <color indexed="64"/>
        </bottom>
        <vertical/>
        <horizontal style="thin">
          <color indexed="64"/>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right/>
        <top style="thin">
          <color indexed="64"/>
        </top>
        <bottom style="thin">
          <color indexed="64"/>
        </bottom>
        <vertical/>
        <horizontal style="thin">
          <color indexed="64"/>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style="thin">
          <color indexed="64"/>
        </bottom>
        <vertical/>
        <horizontal style="thin">
          <color indexed="64"/>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right/>
        <top style="thin">
          <color indexed="64"/>
        </top>
        <bottom style="thin">
          <color indexed="64"/>
        </bottom>
        <vertical/>
        <horizontal style="thin">
          <color indexed="64"/>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style="thin">
          <color indexed="64"/>
        </horizontal>
      </border>
    </dxf>
    <dxf>
      <font>
        <b val="0"/>
        <strike val="0"/>
        <outline val="0"/>
        <shadow val="0"/>
        <u val="none"/>
        <vertAlign val="baseline"/>
        <color auto="1"/>
      </font>
      <fill>
        <patternFill patternType="none">
          <fgColor indexed="64"/>
          <bgColor auto="1"/>
        </patternFill>
      </fill>
      <alignment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rgb="FF00B050"/>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strike val="0"/>
        <outline val="0"/>
        <shadow val="0"/>
        <u val="none"/>
        <vertAlign val="baseline"/>
        <sz val="10"/>
        <color auto="1"/>
        <name val="Arial"/>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2" formatCode="0.00"/>
      <fill>
        <patternFill patternType="none">
          <fgColor indexed="64"/>
          <bgColor auto="1"/>
        </patternFill>
      </fill>
      <alignment horizontal="right" vertical="bottom" textRotation="0" wrapText="0" indent="0" justifyLastLine="0" shrinkToFit="0" readingOrder="0"/>
    </dxf>
    <dxf>
      <font>
        <b val="0"/>
        <strike val="0"/>
        <outline val="0"/>
        <shadow val="0"/>
        <u val="none"/>
        <vertAlign val="baseline"/>
        <color auto="1"/>
      </font>
      <fill>
        <patternFill patternType="none">
          <fgColor indexed="64"/>
          <bgColor auto="1"/>
        </patternFill>
      </fill>
      <alignment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rgb="FF00B050"/>
        </patternFill>
      </fill>
      <alignment horizontal="left" vertical="center" textRotation="0" wrapText="1" indent="0" justifyLastLine="0" shrinkToFit="0" readingOrder="0"/>
      <border diagonalUp="0" diagonalDown="0" outline="0">
        <left style="thin">
          <color indexed="64"/>
        </left>
        <right style="thin">
          <color indexed="64"/>
        </right>
        <top/>
        <bottom/>
      </border>
    </dxf>
    <dxf>
      <alignment vertical="top" textRotation="0" wrapText="0" indent="0" justifyLastLine="0" shrinkToFit="0" readingOrder="0"/>
    </dxf>
    <dxf>
      <alignment vertical="top" textRotation="0" wrapText="0" indent="0" justifyLastLine="0" shrinkToFit="0" readingOrder="0"/>
    </dxf>
    <dxf>
      <alignment vertical="top" textRotation="0" wrapText="0" indent="0" justifyLastLine="0" shrinkToFit="0" readingOrder="0"/>
    </dxf>
    <dxf>
      <font>
        <strike val="0"/>
        <outline val="0"/>
        <shadow val="0"/>
        <u val="none"/>
        <vertAlign val="baseline"/>
        <sz val="12"/>
        <color theme="0"/>
        <name val="Calibri"/>
        <family val="2"/>
        <scheme val="minor"/>
      </font>
      <fill>
        <patternFill patternType="solid">
          <fgColor indexed="64"/>
          <bgColor rgb="FF056A38"/>
        </patternFill>
      </fill>
      <alignment horizontal="center" vertical="top" textRotation="0" wrapText="0" indent="0" justifyLastLine="0" shrinkToFit="0" readingOrder="0"/>
    </dxf>
  </dxfs>
  <tableStyles count="0" defaultTableStyle="TableStyleMedium2" defaultPivotStyle="PivotStyleLight16"/>
  <colors>
    <mruColors>
      <color rgb="FF006600"/>
      <color rgb="FF336600"/>
      <color rgb="FF008000"/>
      <color rgb="FF056A38"/>
      <color rgb="FF07A54E"/>
      <color rgb="FF56B747"/>
      <color rgb="FFD1D3D4"/>
      <color rgb="FFF2EDDC"/>
      <color rgb="FF02A69C"/>
      <color rgb="FF0179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178088</xdr:colOff>
      <xdr:row>0</xdr:row>
      <xdr:rowOff>103909</xdr:rowOff>
    </xdr:from>
    <xdr:to>
      <xdr:col>0</xdr:col>
      <xdr:colOff>1088736</xdr:colOff>
      <xdr:row>0</xdr:row>
      <xdr:rowOff>571676</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088" y="103909"/>
          <a:ext cx="910648" cy="4677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75081</xdr:colOff>
      <xdr:row>0</xdr:row>
      <xdr:rowOff>61073</xdr:rowOff>
    </xdr:from>
    <xdr:to>
      <xdr:col>1</xdr:col>
      <xdr:colOff>995254</xdr:colOff>
      <xdr:row>1</xdr:row>
      <xdr:rowOff>117024</xdr:rowOff>
    </xdr:to>
    <xdr:pic>
      <xdr:nvPicPr>
        <xdr:cNvPr id="4" name="Picture 3">
          <a:extLst>
            <a:ext uri="{FF2B5EF4-FFF2-40B4-BE49-F238E27FC236}">
              <a16:creationId xmlns:a16="http://schemas.microsoft.com/office/drawing/2014/main" id="{A30DFD89-6568-4254-8EE3-9F56C25D8B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106" y="61073"/>
          <a:ext cx="920173" cy="465526"/>
        </a:xfrm>
        <a:prstGeom prst="rect">
          <a:avLst/>
        </a:prstGeom>
      </xdr:spPr>
    </xdr:pic>
    <xdr:clientData/>
  </xdr:twoCellAnchor>
  <xdr:twoCellAnchor editAs="oneCell">
    <xdr:from>
      <xdr:col>1</xdr:col>
      <xdr:colOff>66675</xdr:colOff>
      <xdr:row>249</xdr:row>
      <xdr:rowOff>47625</xdr:rowOff>
    </xdr:from>
    <xdr:to>
      <xdr:col>1</xdr:col>
      <xdr:colOff>986848</xdr:colOff>
      <xdr:row>250</xdr:row>
      <xdr:rowOff>113100</xdr:rowOff>
    </xdr:to>
    <xdr:pic>
      <xdr:nvPicPr>
        <xdr:cNvPr id="3" name="Picture 2">
          <a:extLst>
            <a:ext uri="{FF2B5EF4-FFF2-40B4-BE49-F238E27FC236}">
              <a16:creationId xmlns:a16="http://schemas.microsoft.com/office/drawing/2014/main" id="{937E81B8-A650-43C0-BBEC-FA4219AF77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12020550"/>
          <a:ext cx="920173" cy="465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69850</xdr:colOff>
      <xdr:row>0</xdr:row>
      <xdr:rowOff>34925</xdr:rowOff>
    </xdr:from>
    <xdr:to>
      <xdr:col>1</xdr:col>
      <xdr:colOff>991144</xdr:colOff>
      <xdr:row>1</xdr:row>
      <xdr:rowOff>93117</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725" y="34925"/>
          <a:ext cx="921294" cy="467767"/>
        </a:xfrm>
        <a:prstGeom prst="rect">
          <a:avLst/>
        </a:prstGeom>
      </xdr:spPr>
    </xdr:pic>
    <xdr:clientData/>
  </xdr:twoCellAnchor>
  <xdr:oneCellAnchor>
    <xdr:from>
      <xdr:col>1</xdr:col>
      <xdr:colOff>79375</xdr:colOff>
      <xdr:row>186</xdr:row>
      <xdr:rowOff>44450</xdr:rowOff>
    </xdr:from>
    <xdr:ext cx="921294" cy="467767"/>
    <xdr:pic>
      <xdr:nvPicPr>
        <xdr:cNvPr id="5" name="Picture 4">
          <a:extLst>
            <a:ext uri="{FF2B5EF4-FFF2-40B4-BE49-F238E27FC236}">
              <a16:creationId xmlns:a16="http://schemas.microsoft.com/office/drawing/2014/main" id="{375A13DA-503B-41B4-AE67-C0131C8036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250" y="16684625"/>
          <a:ext cx="921294" cy="467767"/>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76200</xdr:rowOff>
    </xdr:from>
    <xdr:to>
      <xdr:col>1</xdr:col>
      <xdr:colOff>2598</xdr:colOff>
      <xdr:row>0</xdr:row>
      <xdr:rowOff>543967</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76200"/>
          <a:ext cx="958273" cy="46776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3" displayName="Table3" ref="B3:C27" totalsRowShown="0" headerRowDxfId="95" dataDxfId="94">
  <tableColumns count="2">
    <tableColumn id="2" xr3:uid="{00000000-0010-0000-0100-000002000000}" name="Field Name" dataDxfId="93"/>
    <tableColumn id="3" xr3:uid="{00000000-0010-0000-0100-000003000000}" name="Value" dataDxfId="92"/>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13" displayName="Table13" ref="D4:O502" totalsRowShown="0" headerRowDxfId="91" dataDxfId="89" headerRowBorderDxfId="90">
  <tableColumns count="12">
    <tableColumn id="1" xr3:uid="{00000000-0010-0000-0200-000001000000}" name="Account" dataDxfId="88" totalsRowDxfId="87" dataCellStyle="Normal 2"/>
    <tableColumn id="17" xr3:uid="{00000000-0010-0000-0200-000011000000}" name="ProLink Master Account Name_x000a_(Layer 4)" dataDxfId="86" totalsRowDxfId="85" dataCellStyle="Normal 2"/>
    <tableColumn id="55" xr3:uid="{00000000-0010-0000-0200-000037000000}" name="Level" dataDxfId="84" totalsRowDxfId="83" dataCellStyle="Normal 2"/>
    <tableColumn id="24" xr3:uid="{00000000-0010-0000-0200-000018000000}" name="Definition" dataDxfId="82" totalsRowDxfId="81" dataCellStyle="Normal 2"/>
    <tableColumn id="11" xr3:uid="{00000000-0010-0000-0200-00000B000000}" name="HUD Account ID" dataDxfId="80" totalsRowDxfId="79" dataCellStyle="Normal 2"/>
    <tableColumn id="2" xr3:uid="{00000000-0010-0000-0200-000002000000}" name="HUD Account Name" dataDxfId="78" totalsRowDxfId="77" dataCellStyle="Normal 2"/>
    <tableColumn id="3" xr3:uid="{00000000-0010-0000-0200-000003000000}" name="Agency Config" dataDxfId="76" totalsRowDxfId="75" dataCellStyle="Normal 2"/>
    <tableColumn id="4" xr3:uid="{00000000-0010-0000-0200-000004000000}" name="Description of Account" dataDxfId="74" dataCellStyle="Normal 2"/>
    <tableColumn id="10" xr3:uid="{00000000-0010-0000-0200-00000A000000}" name="Agency Account ID" dataDxfId="73" totalsRowDxfId="72" dataCellStyle="Normal 2"/>
    <tableColumn id="56" xr3:uid="{00000000-0010-0000-0200-000038000000}" name="Amount" dataDxfId="71" dataCellStyle="Currency"/>
    <tableColumn id="6" xr3:uid="{00000000-0010-0000-0200-000006000000}" name="Expected Sign" dataDxfId="70" totalsRowDxfId="69" dataCellStyle="Currency"/>
    <tableColumn id="5" xr3:uid="{00000000-0010-0000-0200-000005000000}" name="Comment" dataDxfId="68" totalsRowDxfId="67"/>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134" displayName="Table134" ref="D4:O328" totalsRowShown="0" headerRowDxfId="66" dataDxfId="64" headerRowBorderDxfId="65">
  <tableColumns count="12">
    <tableColumn id="1" xr3:uid="{00000000-0010-0000-0300-000001000000}" name="Account" dataDxfId="63" totalsRowDxfId="62" dataCellStyle="Normal 2"/>
    <tableColumn id="17" xr3:uid="{00000000-0010-0000-0300-000011000000}" name="ProLink Master Account Name_x000a_(Layer 4)" dataDxfId="61" totalsRowDxfId="60" dataCellStyle="Normal 2"/>
    <tableColumn id="55" xr3:uid="{00000000-0010-0000-0300-000037000000}" name="Level" dataDxfId="59" totalsRowDxfId="58" dataCellStyle="Normal 2"/>
    <tableColumn id="24" xr3:uid="{00000000-0010-0000-0300-000018000000}" name="Definition" dataDxfId="57" totalsRowDxfId="56" dataCellStyle="Normal 2"/>
    <tableColumn id="11" xr3:uid="{00000000-0010-0000-0300-00000B000000}" name="HUD Account ID" dataDxfId="55" totalsRowDxfId="54" dataCellStyle="Normal 2"/>
    <tableColumn id="2" xr3:uid="{00000000-0010-0000-0300-000002000000}" name="HUD Account Name" dataDxfId="53" totalsRowDxfId="52" dataCellStyle="Normal 2"/>
    <tableColumn id="3" xr3:uid="{00000000-0010-0000-0300-000003000000}" name="Agency Config" dataDxfId="51" totalsRowDxfId="50" dataCellStyle="Normal 2"/>
    <tableColumn id="4" xr3:uid="{00000000-0010-0000-0300-000004000000}" name="Description of Account" dataDxfId="49" dataCellStyle="Normal 2"/>
    <tableColumn id="10" xr3:uid="{00000000-0010-0000-0300-00000A000000}" name="Agency Account ID" dataDxfId="48" totalsRowDxfId="47" dataCellStyle="Comma"/>
    <tableColumn id="56" xr3:uid="{00000000-0010-0000-0300-000038000000}" name="Amount" dataDxfId="46" dataCellStyle="Currency"/>
    <tableColumn id="6" xr3:uid="{00000000-0010-0000-0300-000006000000}" name="Expected Sign" dataDxfId="45" dataCellStyle="Currency"/>
    <tableColumn id="5" xr3:uid="{00000000-0010-0000-0300-000005000000}" name="Comment" dataDxfId="44" totalsRowDxfId="43"/>
  </tableColumns>
  <tableStyleInfo name="TableStyleLight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135" displayName="Table135" ref="C4:N78" totalsRowCount="1" headerRowDxfId="42" dataDxfId="41">
  <autoFilter ref="C4:N77" xr:uid="{00000000-0009-0000-0100-000004000000}"/>
  <tableColumns count="12">
    <tableColumn id="1" xr3:uid="{00000000-0010-0000-0400-000001000000}" name="Account ID" totalsRowLabel="Total" dataDxfId="40" totalsRowDxfId="39" dataCellStyle="Normal 2"/>
    <tableColumn id="17" xr3:uid="{00000000-0010-0000-0400-000011000000}" name="ProLink Master Account Name_x000a_(Layer 4)" dataDxfId="38" totalsRowDxfId="37" dataCellStyle="Normal 2"/>
    <tableColumn id="55" xr3:uid="{00000000-0010-0000-0400-000037000000}" name="Level" dataDxfId="36" totalsRowDxfId="35" dataCellStyle="Normal 2"/>
    <tableColumn id="24" xr3:uid="{00000000-0010-0000-0400-000018000000}" name="Definition" dataDxfId="34" totalsRowDxfId="33" dataCellStyle="Normal 2"/>
    <tableColumn id="11" xr3:uid="{00000000-0010-0000-0400-00000B000000}" name="HUD Account ID" dataDxfId="32" totalsRowDxfId="31" dataCellStyle="Normal 2"/>
    <tableColumn id="2" xr3:uid="{00000000-0010-0000-0400-000002000000}" name="HUD Account Name" dataDxfId="30" totalsRowDxfId="29" dataCellStyle="Normal 2"/>
    <tableColumn id="3" xr3:uid="{00000000-0010-0000-0400-000003000000}" name="Agency Config" dataDxfId="28" totalsRowDxfId="27" dataCellStyle="Normal 2"/>
    <tableColumn id="4" xr3:uid="{00000000-0010-0000-0400-000004000000}" name="Agency Label" dataDxfId="26" totalsRowDxfId="25" dataCellStyle="Normal 2"/>
    <tableColumn id="10" xr3:uid="{00000000-0010-0000-0400-00000A000000}" name="Agency Account ID" dataDxfId="24" totalsRowDxfId="23"/>
    <tableColumn id="56" xr3:uid="{00000000-0010-0000-0400-000038000000}" name="Amount" dataDxfId="22" totalsRowDxfId="21" dataCellStyle="Currency"/>
    <tableColumn id="6" xr3:uid="{00000000-0010-0000-0400-000006000000}" name="Expected Sign" dataDxfId="20" totalsRowDxfId="19" dataCellStyle="Currency"/>
    <tableColumn id="5" xr3:uid="{00000000-0010-0000-0400-000005000000}" name="Comment" dataDxfId="18" totalsRowDxfId="17"/>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69" displayName="Table69" ref="B3:F32" totalsRowShown="0" headerRowDxfId="14">
  <autoFilter ref="B3:F32" xr:uid="{00000000-0009-0000-0100-000008000000}"/>
  <tableColumns count="5">
    <tableColumn id="1" xr3:uid="{00000000-0010-0000-0500-000001000000}" name="Column1" dataDxfId="13"/>
    <tableColumn id="5" xr3:uid="{00000000-0010-0000-0500-000005000000}" name="Tab" dataDxfId="12"/>
    <tableColumn id="2" xr3:uid="{00000000-0010-0000-0500-000002000000}" name="Validation" dataDxfId="11"/>
    <tableColumn id="3" xr3:uid="{00000000-0010-0000-0500-000003000000}" name="Value" dataDxfId="10"/>
    <tableColumn id="4" xr3:uid="{00000000-0010-0000-0500-000004000000}" name="Check" dataDxfId="9">
      <calculatedColumnFormula>IF(E4&lt;&gt;0, "Pass", "Exceptions")</calculatedColumnFormula>
    </tableColumn>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H12" totalsRowShown="0" headerRowDxfId="8" dataDxfId="7">
  <autoFilter ref="B3:H12" xr:uid="{00000000-0009-0000-0100-000001000000}"/>
  <tableColumns count="7">
    <tableColumn id="1" xr3:uid="{00000000-0010-0000-0000-000001000000}" name="Version" dataDxfId="6"/>
    <tableColumn id="2" xr3:uid="{00000000-0010-0000-0000-000002000000}" name="Created Date" dataDxfId="5"/>
    <tableColumn id="3" xr3:uid="{00000000-0010-0000-0000-000003000000}" name="Comment" dataDxfId="4"/>
    <tableColumn id="4" xr3:uid="{00000000-0010-0000-0000-000004000000}" name="Presented Date" dataDxfId="3"/>
    <tableColumn id="5" xr3:uid="{00000000-0010-0000-0000-000005000000}" name="Presented To" dataDxfId="2"/>
    <tableColumn id="6" xr3:uid="{00000000-0010-0000-0000-000006000000}" name="Shared Date" dataDxfId="1"/>
    <tableColumn id="7" xr3:uid="{00000000-0010-0000-0000-000007000000}" name="Shared With"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wheda.com/developers-and-property-managers/forms-manuals-and-resources/asset-management-forms"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omments" Target="../comments5.xml"/><Relationship Id="rId4"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41"/>
  <sheetViews>
    <sheetView showGridLines="0" tabSelected="1" zoomScaleNormal="100" zoomScaleSheetLayoutView="100" workbookViewId="0">
      <selection activeCell="C5" sqref="C5"/>
    </sheetView>
  </sheetViews>
  <sheetFormatPr defaultColWidth="8.85546875" defaultRowHeight="15" x14ac:dyDescent="0.25"/>
  <cols>
    <col min="1" max="1" width="20.42578125" customWidth="1"/>
    <col min="2" max="2" width="35.7109375" style="13" customWidth="1"/>
    <col min="3" max="3" width="44.85546875" style="13" customWidth="1"/>
    <col min="4" max="4" width="5.42578125" customWidth="1"/>
  </cols>
  <sheetData>
    <row r="1" spans="2:4" ht="51.95" customHeight="1" x14ac:dyDescent="0.25">
      <c r="B1" s="275" t="s">
        <v>1730</v>
      </c>
      <c r="C1" s="264"/>
      <c r="D1" s="265"/>
    </row>
    <row r="2" spans="2:4" ht="18.75" x14ac:dyDescent="0.3">
      <c r="B2" s="93"/>
    </row>
    <row r="3" spans="2:4" s="9" customFormat="1" ht="15.75" hidden="1" x14ac:dyDescent="0.25">
      <c r="B3" s="109" t="s">
        <v>912</v>
      </c>
      <c r="C3" s="109" t="s">
        <v>877</v>
      </c>
    </row>
    <row r="4" spans="2:4" s="9" customFormat="1" ht="15.75" x14ac:dyDescent="0.25">
      <c r="B4" s="594" t="s">
        <v>1735</v>
      </c>
      <c r="C4" s="594"/>
    </row>
    <row r="5" spans="2:4" x14ac:dyDescent="0.25">
      <c r="B5" s="285" t="s">
        <v>900</v>
      </c>
      <c r="C5" s="286" t="s">
        <v>1531</v>
      </c>
    </row>
    <row r="6" spans="2:4" x14ac:dyDescent="0.25">
      <c r="B6" s="285" t="s">
        <v>1330</v>
      </c>
      <c r="C6" s="286" t="s">
        <v>1527</v>
      </c>
    </row>
    <row r="7" spans="2:4" x14ac:dyDescent="0.25">
      <c r="B7" s="285" t="s">
        <v>913</v>
      </c>
      <c r="C7" s="286" t="s">
        <v>1528</v>
      </c>
    </row>
    <row r="8" spans="2:4" ht="15.75" hidden="1" x14ac:dyDescent="0.25">
      <c r="B8" s="287" t="s">
        <v>914</v>
      </c>
      <c r="C8" s="288"/>
    </row>
    <row r="9" spans="2:4" hidden="1" x14ac:dyDescent="0.25">
      <c r="B9" s="289" t="s">
        <v>915</v>
      </c>
      <c r="C9" s="290"/>
    </row>
    <row r="10" spans="2:4" hidden="1" x14ac:dyDescent="0.25">
      <c r="B10" s="289" t="s">
        <v>901</v>
      </c>
      <c r="C10" s="290"/>
    </row>
    <row r="11" spans="2:4" hidden="1" x14ac:dyDescent="0.25">
      <c r="B11" s="289" t="s">
        <v>902</v>
      </c>
      <c r="C11" s="290"/>
    </row>
    <row r="12" spans="2:4" hidden="1" x14ac:dyDescent="0.25">
      <c r="B12" s="289" t="s">
        <v>916</v>
      </c>
      <c r="C12" s="291"/>
    </row>
    <row r="13" spans="2:4" hidden="1" x14ac:dyDescent="0.25">
      <c r="B13" s="289" t="s">
        <v>911</v>
      </c>
      <c r="C13" s="292"/>
    </row>
    <row r="14" spans="2:4" ht="15.75" hidden="1" collapsed="1" x14ac:dyDescent="0.25">
      <c r="B14" s="287" t="s">
        <v>917</v>
      </c>
      <c r="C14" s="288"/>
    </row>
    <row r="15" spans="2:4" hidden="1" x14ac:dyDescent="0.25">
      <c r="B15" s="289" t="s">
        <v>918</v>
      </c>
      <c r="C15" s="291"/>
    </row>
    <row r="16" spans="2:4" hidden="1" x14ac:dyDescent="0.25">
      <c r="B16" s="289" t="s">
        <v>919</v>
      </c>
      <c r="C16" s="291"/>
    </row>
    <row r="17" spans="2:3" hidden="1" x14ac:dyDescent="0.25">
      <c r="B17" s="289" t="s">
        <v>920</v>
      </c>
      <c r="C17" s="290"/>
    </row>
    <row r="18" spans="2:3" hidden="1" x14ac:dyDescent="0.25">
      <c r="B18" s="289" t="s">
        <v>921</v>
      </c>
      <c r="C18" s="290"/>
    </row>
    <row r="19" spans="2:3" hidden="1" x14ac:dyDescent="0.25">
      <c r="B19" s="289" t="s">
        <v>922</v>
      </c>
      <c r="C19" s="290"/>
    </row>
    <row r="20" spans="2:3" hidden="1" x14ac:dyDescent="0.25">
      <c r="B20" s="289" t="s">
        <v>923</v>
      </c>
      <c r="C20" s="290"/>
    </row>
    <row r="21" spans="2:3" hidden="1" x14ac:dyDescent="0.25">
      <c r="B21" s="289" t="s">
        <v>924</v>
      </c>
      <c r="C21" s="290"/>
    </row>
    <row r="22" spans="2:3" hidden="1" x14ac:dyDescent="0.25">
      <c r="B22" s="289" t="s">
        <v>925</v>
      </c>
      <c r="C22" s="290"/>
    </row>
    <row r="23" spans="2:3" hidden="1" x14ac:dyDescent="0.25">
      <c r="B23" s="289" t="s">
        <v>926</v>
      </c>
      <c r="C23" s="290"/>
    </row>
    <row r="24" spans="2:3" hidden="1" x14ac:dyDescent="0.25">
      <c r="B24" s="289" t="s">
        <v>927</v>
      </c>
      <c r="C24" s="290"/>
    </row>
    <row r="25" spans="2:3" hidden="1" x14ac:dyDescent="0.25">
      <c r="B25" s="289" t="s">
        <v>928</v>
      </c>
      <c r="C25" s="292"/>
    </row>
    <row r="26" spans="2:3" collapsed="1" x14ac:dyDescent="0.25">
      <c r="B26" s="293" t="s">
        <v>1429</v>
      </c>
      <c r="C26" s="294" t="s">
        <v>1529</v>
      </c>
    </row>
    <row r="27" spans="2:3" x14ac:dyDescent="0.25">
      <c r="B27" s="293" t="s">
        <v>1532</v>
      </c>
      <c r="C27" s="295" t="s">
        <v>1530</v>
      </c>
    </row>
    <row r="34" spans="2:2" x14ac:dyDescent="0.25">
      <c r="B34" s="108"/>
    </row>
    <row r="35" spans="2:2" x14ac:dyDescent="0.25">
      <c r="B35" s="110" t="s">
        <v>1440</v>
      </c>
    </row>
    <row r="36" spans="2:2" x14ac:dyDescent="0.25">
      <c r="B36" s="110" t="s">
        <v>1337</v>
      </c>
    </row>
    <row r="37" spans="2:2" x14ac:dyDescent="0.25">
      <c r="B37" s="110" t="s">
        <v>1338</v>
      </c>
    </row>
    <row r="38" spans="2:2" x14ac:dyDescent="0.25">
      <c r="B38" s="110" t="s">
        <v>1336</v>
      </c>
    </row>
    <row r="40" spans="2:2" x14ac:dyDescent="0.25">
      <c r="B40" s="110" t="s">
        <v>1736</v>
      </c>
    </row>
    <row r="41" spans="2:2" x14ac:dyDescent="0.25">
      <c r="B41" s="276" t="s">
        <v>1726</v>
      </c>
    </row>
  </sheetData>
  <sheetProtection algorithmName="SHA-512" hashValue="o5kDZsJAIfpLwhdNd4U9ckIc2flkuI35O04O/hbpkhMxi/jpmArTGQHntvYmgSTj/rQs3Zqcc8dybhBnb6AJ+A==" saltValue="5Pw+9EvpOpUsQQnewILC9Q==" spinCount="100000" sheet="1" objects="1" scenarios="1" selectLockedCells="1"/>
  <dataValidations count="5">
    <dataValidation type="list" allowBlank="1" showInputMessage="1" showErrorMessage="1" sqref="C11" xr:uid="{00000000-0002-0000-0100-000000000000}">
      <formula1>"1,2,3,4,5,6,7,8,9,10,11,12"</formula1>
    </dataValidation>
    <dataValidation type="list" errorStyle="warning" showInputMessage="1" showErrorMessage="1" errorTitle="SmartDox" error="The value you entered for the dropdown is not valid." sqref="C15" xr:uid="{00000000-0002-0000-0100-000001000000}">
      <formula1>SD_D_PL_StandardizedFinancialAuditOpinion_Name</formula1>
    </dataValidation>
    <dataValidation type="list" errorStyle="warning" showInputMessage="1" showErrorMessage="1" errorTitle="SmartDox" error="The value you entered for the dropdown is not valid." sqref="C16" xr:uid="{00000000-0002-0000-0100-000002000000}">
      <formula1>SD_D_PL_StandardizedFinancialHUDCompliance_Name</formula1>
    </dataValidation>
    <dataValidation type="list" errorStyle="warning" showInputMessage="1" showErrorMessage="1" errorTitle="SmartDox" error="The value you entered for the dropdown is not valid." sqref="C12" xr:uid="{00000000-0002-0000-0100-000003000000}">
      <formula1>SD_D_PL_StandardizedFinancialReportingSource_Name</formula1>
    </dataValidation>
    <dataValidation type="textLength" allowBlank="1" showInputMessage="1" showErrorMessage="1" error="Max 50 Characters" sqref="C5:C7" xr:uid="{78F36EC2-BD0F-4BD7-9FFD-2471AC9A914D}">
      <formula1>0</formula1>
      <formula2>50</formula2>
    </dataValidation>
  </dataValidations>
  <hyperlinks>
    <hyperlink ref="B41" r:id="rId1" xr:uid="{3871604B-CB86-4643-A13A-16D0D4403ADE}"/>
  </hyperlinks>
  <pageMargins left="0.7" right="0.7" top="0.75" bottom="0.75" header="0.3" footer="0.3"/>
  <pageSetup scale="72" orientation="portrait" r:id="rId2"/>
  <drawing r:id="rId3"/>
  <legacyDrawing r:id="rId4"/>
  <tableParts count="1">
    <tablePart r:id="rId5"/>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F32"/>
  <sheetViews>
    <sheetView zoomScaleNormal="100" workbookViewId="0">
      <pane xSplit="3" ySplit="3" topLeftCell="D4" activePane="bottomRight" state="frozen"/>
      <selection activeCell="F28" sqref="F28"/>
      <selection pane="topRight" activeCell="F28" sqref="F28"/>
      <selection pane="bottomLeft" activeCell="F28" sqref="F28"/>
      <selection pane="bottomRight" activeCell="F28" sqref="F28"/>
    </sheetView>
  </sheetViews>
  <sheetFormatPr defaultColWidth="8.85546875" defaultRowHeight="15" x14ac:dyDescent="0.25"/>
  <cols>
    <col min="1" max="1" width="5" customWidth="1"/>
    <col min="2" max="2" width="10.7109375" style="9" customWidth="1"/>
    <col min="3" max="3" width="17.42578125" style="9" customWidth="1"/>
    <col min="4" max="4" width="63.42578125" style="11" customWidth="1"/>
    <col min="5" max="5" width="18.42578125" customWidth="1"/>
    <col min="6" max="6" width="18.85546875" customWidth="1"/>
  </cols>
  <sheetData>
    <row r="2" spans="2:6" x14ac:dyDescent="0.25">
      <c r="B2" s="15" t="s">
        <v>1003</v>
      </c>
      <c r="C2" s="15"/>
    </row>
    <row r="3" spans="2:6" s="9" customFormat="1" x14ac:dyDescent="0.25">
      <c r="B3" s="9" t="s">
        <v>998</v>
      </c>
      <c r="C3" s="9" t="s">
        <v>1001</v>
      </c>
      <c r="D3" s="9" t="s">
        <v>996</v>
      </c>
      <c r="E3" s="9" t="s">
        <v>877</v>
      </c>
      <c r="F3" s="9" t="s">
        <v>997</v>
      </c>
    </row>
    <row r="4" spans="2:6" x14ac:dyDescent="0.25">
      <c r="B4" s="16">
        <v>1</v>
      </c>
      <c r="C4" s="16" t="s">
        <v>999</v>
      </c>
      <c r="D4" s="17" t="s">
        <v>1004</v>
      </c>
      <c r="E4" s="18" t="e">
        <f>Table13[[#This Row],[Amount]]-'Balance Sheet'!M495-'Balance Sheet'!M504</f>
        <v>#VALUE!</v>
      </c>
      <c r="F4" s="16" t="e">
        <f>IF(E4&lt;&gt;0, "ERROR!", "Pass")</f>
        <v>#VALUE!</v>
      </c>
    </row>
    <row r="5" spans="2:6" x14ac:dyDescent="0.25">
      <c r="B5" s="16">
        <v>2</v>
      </c>
      <c r="C5" s="16" t="s">
        <v>999</v>
      </c>
      <c r="D5" s="17" t="s">
        <v>1005</v>
      </c>
      <c r="E5" s="19">
        <f>'Balance Sheet'!M248</f>
        <v>0</v>
      </c>
      <c r="F5" s="16" t="str">
        <f>IF(E5&lt;&gt;0, "Pass", "ERROR!")</f>
        <v>ERROR!</v>
      </c>
    </row>
    <row r="6" spans="2:6" x14ac:dyDescent="0.25">
      <c r="B6" s="16">
        <v>3</v>
      </c>
      <c r="C6" s="16" t="s">
        <v>999</v>
      </c>
      <c r="D6" s="17" t="s">
        <v>1006</v>
      </c>
      <c r="E6" s="19">
        <f>'Balance Sheet'!M495</f>
        <v>0</v>
      </c>
      <c r="F6" s="16" t="str">
        <f>IF(E6&lt;&gt;0, "Pass", "ERROR!")</f>
        <v>ERROR!</v>
      </c>
    </row>
    <row r="7" spans="2:6" x14ac:dyDescent="0.25">
      <c r="B7" s="16">
        <v>4</v>
      </c>
      <c r="C7" s="16" t="s">
        <v>999</v>
      </c>
      <c r="D7" s="17" t="s">
        <v>1007</v>
      </c>
      <c r="E7" s="19">
        <f>'Balance Sheet'!M504</f>
        <v>0</v>
      </c>
      <c r="F7" s="16" t="str">
        <f>IF(E7&lt;&gt;0, "Pass", "ERROR!")</f>
        <v>ERROR!</v>
      </c>
    </row>
    <row r="8" spans="2:6" x14ac:dyDescent="0.25">
      <c r="B8" s="16">
        <v>5</v>
      </c>
      <c r="C8" s="16" t="s">
        <v>1000</v>
      </c>
      <c r="D8" t="s">
        <v>1008</v>
      </c>
      <c r="E8" s="19"/>
      <c r="F8" s="16" t="str">
        <f>IF(ISBLANK('P&amp;L'!M29),"ERROR!","Pass")</f>
        <v>ERROR!</v>
      </c>
    </row>
    <row r="9" spans="2:6" x14ac:dyDescent="0.25">
      <c r="B9" s="16">
        <v>6</v>
      </c>
      <c r="C9" s="16" t="s">
        <v>1000</v>
      </c>
      <c r="D9" t="s">
        <v>1009</v>
      </c>
      <c r="E9" s="19"/>
      <c r="F9" s="16" t="str">
        <f>IF(ISBLANK('P&amp;L'!M31),"ERROR!","Pass")</f>
        <v>ERROR!</v>
      </c>
    </row>
    <row r="10" spans="2:6" x14ac:dyDescent="0.25">
      <c r="B10" s="16">
        <v>7</v>
      </c>
      <c r="C10" s="16" t="s">
        <v>1000</v>
      </c>
      <c r="D10" t="s">
        <v>1010</v>
      </c>
      <c r="E10" s="19"/>
      <c r="F10" s="16" t="str">
        <f>IF(ISBLANK('P&amp;L'!M33),"ERROR!","Pass")</f>
        <v>ERROR!</v>
      </c>
    </row>
    <row r="11" spans="2:6" x14ac:dyDescent="0.25">
      <c r="B11" s="16">
        <v>8</v>
      </c>
      <c r="C11" s="16" t="s">
        <v>1000</v>
      </c>
      <c r="D11" t="s">
        <v>1011</v>
      </c>
      <c r="E11" s="19"/>
      <c r="F11" s="16" t="str">
        <f>IF(ISBLANK('P&amp;L'!M35),"ERROR!","Pass")</f>
        <v>ERROR!</v>
      </c>
    </row>
    <row r="12" spans="2:6" x14ac:dyDescent="0.25">
      <c r="B12" s="16">
        <v>9</v>
      </c>
      <c r="C12" s="16" t="s">
        <v>1000</v>
      </c>
      <c r="D12" t="s">
        <v>1012</v>
      </c>
      <c r="E12" s="19"/>
      <c r="F12" s="16" t="str">
        <f>IF(ISBLANK('P&amp;L'!M37),"ERROR!","Pass")</f>
        <v>ERROR!</v>
      </c>
    </row>
    <row r="13" spans="2:6" x14ac:dyDescent="0.25">
      <c r="B13" s="16">
        <v>10</v>
      </c>
      <c r="C13" s="16" t="s">
        <v>1000</v>
      </c>
      <c r="D13" t="s">
        <v>1013</v>
      </c>
      <c r="E13" s="19"/>
      <c r="F13" s="16" t="str">
        <f>IF(ISBLANK('P&amp;L'!M39),"ERROR!","Pass")</f>
        <v>ERROR!</v>
      </c>
    </row>
    <row r="14" spans="2:6" x14ac:dyDescent="0.25">
      <c r="B14" s="16">
        <v>11</v>
      </c>
      <c r="C14" s="16" t="s">
        <v>1000</v>
      </c>
      <c r="D14" t="s">
        <v>1014</v>
      </c>
      <c r="E14" s="14"/>
      <c r="F14" s="16" t="str">
        <f>IF(ISBLANK('P&amp;L'!M131),"ERROR!","Pass")</f>
        <v>ERROR!</v>
      </c>
    </row>
    <row r="15" spans="2:6" x14ac:dyDescent="0.25">
      <c r="B15" s="16">
        <v>12</v>
      </c>
      <c r="C15" s="16" t="s">
        <v>1000</v>
      </c>
      <c r="D15" t="s">
        <v>1015</v>
      </c>
      <c r="E15" s="14"/>
      <c r="F15" s="16" t="str">
        <f>IF(ISBLANK('P&amp;L'!M134),"ERROR!","Pass")</f>
        <v>ERROR!</v>
      </c>
    </row>
    <row r="16" spans="2:6" x14ac:dyDescent="0.25">
      <c r="B16" s="16">
        <v>13</v>
      </c>
      <c r="C16" s="16" t="s">
        <v>1000</v>
      </c>
      <c r="D16" t="s">
        <v>1016</v>
      </c>
      <c r="E16" s="14"/>
      <c r="F16" s="16" t="str">
        <f>IF(ISBLANK('P&amp;L'!M135),"ERROR!","Pass")</f>
        <v>ERROR!</v>
      </c>
    </row>
    <row r="17" spans="2:6" x14ac:dyDescent="0.25">
      <c r="B17" s="16">
        <v>14</v>
      </c>
      <c r="C17" s="16" t="s">
        <v>1000</v>
      </c>
      <c r="D17" t="s">
        <v>1017</v>
      </c>
      <c r="E17" s="14"/>
      <c r="F17" s="16" t="str">
        <f>IF(ISBLANK('P&amp;L'!M137),"ERROR!","Pass")</f>
        <v>ERROR!</v>
      </c>
    </row>
    <row r="18" spans="2:6" x14ac:dyDescent="0.25">
      <c r="B18" s="16">
        <v>15</v>
      </c>
      <c r="C18" s="16" t="s">
        <v>1000</v>
      </c>
      <c r="D18" t="s">
        <v>1018</v>
      </c>
      <c r="E18" s="14"/>
      <c r="F18" s="16" t="str">
        <f>IF(ISBLANK('P&amp;L'!M138),"ERROR!","Pass")</f>
        <v>ERROR!</v>
      </c>
    </row>
    <row r="19" spans="2:6" ht="30" x14ac:dyDescent="0.25">
      <c r="B19" s="16">
        <v>16</v>
      </c>
      <c r="C19" s="9" t="s">
        <v>1002</v>
      </c>
      <c r="D19" s="25" t="s">
        <v>1032</v>
      </c>
      <c r="E19" s="20"/>
      <c r="F19" s="9" t="s">
        <v>1033</v>
      </c>
    </row>
    <row r="20" spans="2:6" x14ac:dyDescent="0.25">
      <c r="B20" s="16">
        <v>17</v>
      </c>
      <c r="C20" s="9" t="s">
        <v>1002</v>
      </c>
      <c r="D20" s="11" t="s">
        <v>1019</v>
      </c>
      <c r="E20" s="14"/>
      <c r="F20" s="16" t="str">
        <f>IF(ISBLANK('P&amp;L'!M313),"ERROR!","Pass")</f>
        <v>ERROR!</v>
      </c>
    </row>
    <row r="21" spans="2:6" x14ac:dyDescent="0.25">
      <c r="B21" s="9">
        <v>18</v>
      </c>
      <c r="C21" s="9" t="s">
        <v>1002</v>
      </c>
      <c r="D21" t="s">
        <v>1020</v>
      </c>
      <c r="E21" s="14"/>
      <c r="F21" s="16" t="str">
        <f>IF(ISBLANK('P&amp;L'!M244),"ERROR!","Pass")</f>
        <v>ERROR!</v>
      </c>
    </row>
    <row r="22" spans="2:6" x14ac:dyDescent="0.25">
      <c r="B22" s="9">
        <v>19</v>
      </c>
      <c r="C22" s="9" t="s">
        <v>1002</v>
      </c>
      <c r="D22" t="s">
        <v>1021</v>
      </c>
      <c r="E22" s="14"/>
      <c r="F22" s="16" t="str">
        <f>IF(ISBLANK(Other!L38),"ERROR!","Pass")</f>
        <v>ERROR!</v>
      </c>
    </row>
    <row r="23" spans="2:6" x14ac:dyDescent="0.25">
      <c r="B23" s="9">
        <v>20</v>
      </c>
      <c r="C23" s="9" t="s">
        <v>1002</v>
      </c>
      <c r="D23" s="11" t="s">
        <v>1022</v>
      </c>
      <c r="E23" s="21">
        <f>Other!L37-Other!L38</f>
        <v>0</v>
      </c>
      <c r="F23" s="9" t="str">
        <f>IF(E23&lt;0, "ERROR!", "Pass")</f>
        <v>Pass</v>
      </c>
    </row>
    <row r="24" spans="2:6" x14ac:dyDescent="0.25">
      <c r="B24" s="9">
        <v>21</v>
      </c>
      <c r="C24" s="9" t="s">
        <v>1002</v>
      </c>
      <c r="D24" s="11" t="s">
        <v>1023</v>
      </c>
      <c r="E24" s="22">
        <f>Other!L19</f>
        <v>0</v>
      </c>
      <c r="F24" s="9" t="str">
        <f>IF(AND(Other!L19&lt;&gt;"Yes", Other!L19&lt;&gt;"No"), "ERROR!", "Pass")</f>
        <v>ERROR!</v>
      </c>
    </row>
    <row r="25" spans="2:6" x14ac:dyDescent="0.25">
      <c r="B25" s="9">
        <v>22</v>
      </c>
      <c r="C25" s="9" t="s">
        <v>1002</v>
      </c>
      <c r="D25" s="11" t="s">
        <v>1024</v>
      </c>
      <c r="E25" s="14"/>
      <c r="F25" s="9" t="str">
        <f>IF(F24="ERROR!", "ERROR!", IF(Other!L19="Yes", IF(OR(ISBLANK(Other!L20), ISBLANK(Other!L21)), "ERROR!", "Pass"), "Pass"))</f>
        <v>ERROR!</v>
      </c>
    </row>
    <row r="26" spans="2:6" x14ac:dyDescent="0.25">
      <c r="B26" s="9">
        <v>23</v>
      </c>
      <c r="C26" s="9" t="s">
        <v>1002</v>
      </c>
      <c r="D26" s="11" t="s">
        <v>1025</v>
      </c>
      <c r="E26" s="14"/>
      <c r="F26" s="9" t="str">
        <f>IF(F24="ERROR!", "ERROR!", IF(Other!L19="No", IF(AND(ISBLANK(Other!L20), ISBLANK(Other!L21)), "Pass", "ERROR!"), "Pass"))</f>
        <v>ERROR!</v>
      </c>
    </row>
    <row r="27" spans="2:6" x14ac:dyDescent="0.25">
      <c r="B27" s="9">
        <v>24</v>
      </c>
      <c r="C27" s="9" t="s">
        <v>1002</v>
      </c>
      <c r="D27" s="23" t="s">
        <v>1029</v>
      </c>
      <c r="E27" s="22">
        <f>Other!L22</f>
        <v>0</v>
      </c>
      <c r="F27" s="9" t="str">
        <f>IF(AND(Other!L22&lt;&gt;"Yes", Other!L22&lt;&gt;"No"), "ERROR!", "Pass")</f>
        <v>ERROR!</v>
      </c>
    </row>
    <row r="28" spans="2:6" x14ac:dyDescent="0.25">
      <c r="B28" s="9">
        <v>25</v>
      </c>
      <c r="C28" s="9" t="s">
        <v>1002</v>
      </c>
      <c r="D28" s="23" t="s">
        <v>1031</v>
      </c>
      <c r="E28" s="14"/>
      <c r="F28" s="9" t="str">
        <f>IF(F27="ERROR!", "ERROR!", IF(Other!L22="Yes", IF(OR(ISBLANK(Other!L23), ISBLANK(Other!L24)), "ERROR!", "Pass"), "Pass"))</f>
        <v>ERROR!</v>
      </c>
    </row>
    <row r="29" spans="2:6" x14ac:dyDescent="0.25">
      <c r="B29" s="9">
        <v>26</v>
      </c>
      <c r="C29" s="9" t="s">
        <v>1002</v>
      </c>
      <c r="D29" s="24" t="s">
        <v>1030</v>
      </c>
      <c r="E29" s="14"/>
      <c r="F29" s="9" t="str">
        <f>IF(F27="ERROR!", "ERROR!", IF(Other!L22="No", IF(AND(ISBLANK(Other!L23), ISBLANK(Other!L24)), "Pass", "ERROR!"), "Pass"))</f>
        <v>ERROR!</v>
      </c>
    </row>
    <row r="30" spans="2:6" x14ac:dyDescent="0.25">
      <c r="B30" s="9">
        <v>27</v>
      </c>
      <c r="C30" s="9" t="s">
        <v>1002</v>
      </c>
      <c r="D30" s="11" t="s">
        <v>1026</v>
      </c>
      <c r="E30" s="22">
        <f>Other!L25</f>
        <v>0</v>
      </c>
      <c r="F30" s="9" t="str">
        <f>IF(AND(Other!L25&lt;&gt;"Yes", Other!L25&lt;&gt;"No"), "ERROR!", "Pass")</f>
        <v>ERROR!</v>
      </c>
    </row>
    <row r="31" spans="2:6" x14ac:dyDescent="0.25">
      <c r="B31" s="9">
        <v>28</v>
      </c>
      <c r="C31" s="9" t="s">
        <v>1002</v>
      </c>
      <c r="D31" s="11" t="s">
        <v>1027</v>
      </c>
      <c r="E31" s="14"/>
      <c r="F31" s="9" t="str">
        <f>IF(F30="ERROR!", "ERROR!", IF(Other!L25="Yes", IF(OR(ISBLANK(Other!L26), ISBLANK(Other!L27)), "ERROR!", "Pass"), "Pass"))</f>
        <v>ERROR!</v>
      </c>
    </row>
    <row r="32" spans="2:6" x14ac:dyDescent="0.25">
      <c r="B32" s="9">
        <v>29</v>
      </c>
      <c r="C32" s="9" t="s">
        <v>1002</v>
      </c>
      <c r="D32" s="11" t="s">
        <v>1028</v>
      </c>
      <c r="E32" s="14"/>
      <c r="F32" s="9" t="str">
        <f>IF(F30="ERROR!", "ERROR!", IF(Other!L25="No", IF(AND(ISBLANK(Other!L26), ISBLANK(Other!L27)), "Pass", "ERROR!"), "Pass"))</f>
        <v>ERROR!</v>
      </c>
    </row>
  </sheetData>
  <sheetProtection algorithmName="SHA-512" hashValue="xJYipRMwq8GTCZxs6EeZKJyTbD6B0+nGr4oWV4JmVQOH/Lggb9MiyaYHb63svSBq6UHTjQ+MBP1p1bJzg1gj3A==" saltValue="wjuljE60ghGovtZclyqEUA==" spinCount="100000" sheet="1" objects="1" scenarios="1" selectLockedCells="1"/>
  <conditionalFormatting sqref="F4:F32">
    <cfRule type="containsText" dxfId="16" priority="1" operator="containsText" text="Not Certified">
      <formula>NOT(ISERROR(SEARCH("Not Certified",F4)))</formula>
    </cfRule>
    <cfRule type="containsText" dxfId="15" priority="8" operator="containsText" text="ERROR!">
      <formula>NOT(ISERROR(SEARCH("ERROR!",F4)))</formula>
    </cfRule>
  </conditionalFormatting>
  <dataValidations count="1">
    <dataValidation type="list" allowBlank="1" showInputMessage="1" showErrorMessage="1" sqref="F19" xr:uid="{00000000-0002-0000-0600-000000000000}">
      <formula1>"Not Certified, Certified"</formula1>
    </dataValidation>
  </dataValidations>
  <pageMargins left="0.7" right="0.7" top="0.75" bottom="0.75" header="0.3" footer="0.3"/>
  <pageSetup orientation="portrait" r:id="rId1"/>
  <ignoredErrors>
    <ignoredError sqref="F4:F7 F9:F22 F27:F32" calculatedColumn="1"/>
  </ignoredErrors>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12"/>
  <sheetViews>
    <sheetView workbookViewId="0">
      <selection activeCell="F28" sqref="F28"/>
    </sheetView>
  </sheetViews>
  <sheetFormatPr defaultColWidth="8.85546875" defaultRowHeight="15" x14ac:dyDescent="0.25"/>
  <cols>
    <col min="3" max="3" width="13.140625" customWidth="1"/>
    <col min="4" max="4" width="51.140625" customWidth="1"/>
    <col min="5" max="5" width="19.7109375" customWidth="1"/>
    <col min="6" max="6" width="19.28515625" customWidth="1"/>
    <col min="7" max="8" width="24.85546875" customWidth="1"/>
  </cols>
  <sheetData>
    <row r="2" spans="2:8" x14ac:dyDescent="0.25">
      <c r="B2" s="2" t="s">
        <v>894</v>
      </c>
    </row>
    <row r="3" spans="2:8" x14ac:dyDescent="0.25">
      <c r="B3" s="9" t="s">
        <v>883</v>
      </c>
      <c r="C3" s="9" t="s">
        <v>884</v>
      </c>
      <c r="D3" s="9" t="s">
        <v>885</v>
      </c>
      <c r="E3" s="9" t="s">
        <v>886</v>
      </c>
      <c r="F3" s="9" t="s">
        <v>887</v>
      </c>
      <c r="G3" s="9" t="s">
        <v>888</v>
      </c>
      <c r="H3" s="9" t="s">
        <v>889</v>
      </c>
    </row>
    <row r="4" spans="2:8" x14ac:dyDescent="0.25">
      <c r="B4" s="9">
        <v>1</v>
      </c>
      <c r="C4" s="10">
        <v>43642</v>
      </c>
      <c r="D4" s="11" t="s">
        <v>890</v>
      </c>
      <c r="E4" s="11" t="s">
        <v>891</v>
      </c>
      <c r="F4" s="11" t="s">
        <v>892</v>
      </c>
      <c r="G4" t="s">
        <v>891</v>
      </c>
      <c r="H4" s="11" t="s">
        <v>892</v>
      </c>
    </row>
    <row r="5" spans="2:8" x14ac:dyDescent="0.25">
      <c r="B5" s="9">
        <v>2</v>
      </c>
      <c r="C5" s="10">
        <v>43656</v>
      </c>
      <c r="D5" s="11" t="s">
        <v>893</v>
      </c>
      <c r="E5" s="11" t="s">
        <v>898</v>
      </c>
      <c r="F5" s="11" t="s">
        <v>899</v>
      </c>
      <c r="G5" t="s">
        <v>895</v>
      </c>
      <c r="H5" s="11" t="s">
        <v>896</v>
      </c>
    </row>
    <row r="6" spans="2:8" x14ac:dyDescent="0.25">
      <c r="B6" s="9">
        <v>3</v>
      </c>
      <c r="C6" s="10">
        <v>43676</v>
      </c>
      <c r="D6" s="11" t="s">
        <v>897</v>
      </c>
      <c r="E6" s="9"/>
      <c r="F6" s="9"/>
      <c r="H6" s="9"/>
    </row>
    <row r="7" spans="2:8" x14ac:dyDescent="0.25">
      <c r="B7" s="9">
        <v>4</v>
      </c>
      <c r="C7" s="10">
        <v>43770</v>
      </c>
      <c r="D7" s="11" t="s">
        <v>929</v>
      </c>
      <c r="E7" s="9"/>
      <c r="F7" s="9"/>
      <c r="G7" s="26">
        <v>43780</v>
      </c>
      <c r="H7" s="9" t="s">
        <v>963</v>
      </c>
    </row>
    <row r="8" spans="2:8" x14ac:dyDescent="0.25">
      <c r="B8" s="9">
        <v>4</v>
      </c>
      <c r="C8" s="10">
        <v>43815</v>
      </c>
      <c r="D8" s="11" t="s">
        <v>991</v>
      </c>
      <c r="E8" s="9"/>
      <c r="F8" s="9"/>
      <c r="H8" s="9"/>
    </row>
    <row r="9" spans="2:8" x14ac:dyDescent="0.25">
      <c r="B9" s="9">
        <v>4</v>
      </c>
      <c r="C9" s="10">
        <v>43816</v>
      </c>
      <c r="D9" s="11" t="s">
        <v>995</v>
      </c>
      <c r="E9" s="9"/>
      <c r="F9" s="9"/>
      <c r="H9" s="9"/>
    </row>
    <row r="10" spans="2:8" x14ac:dyDescent="0.25">
      <c r="B10" s="9">
        <v>4</v>
      </c>
      <c r="C10" s="10">
        <v>43852</v>
      </c>
      <c r="D10" s="11" t="s">
        <v>1036</v>
      </c>
      <c r="E10" s="9"/>
      <c r="F10" s="9"/>
      <c r="G10" t="s">
        <v>1035</v>
      </c>
      <c r="H10" s="9"/>
    </row>
    <row r="11" spans="2:8" x14ac:dyDescent="0.25">
      <c r="B11" s="89">
        <v>5</v>
      </c>
      <c r="C11" s="90">
        <v>43896</v>
      </c>
      <c r="D11" s="91" t="s">
        <v>1118</v>
      </c>
      <c r="E11" s="89"/>
      <c r="F11" s="89"/>
      <c r="G11" s="92"/>
      <c r="H11" s="89"/>
    </row>
    <row r="12" spans="2:8" x14ac:dyDescent="0.25">
      <c r="B12" s="89">
        <v>5</v>
      </c>
      <c r="C12" s="90">
        <v>44007</v>
      </c>
      <c r="D12" s="91" t="s">
        <v>1119</v>
      </c>
      <c r="E12" s="89"/>
      <c r="F12" s="89"/>
      <c r="G12" s="92"/>
      <c r="H12" s="89"/>
    </row>
  </sheetData>
  <sheetProtection algorithmName="SHA-512" hashValue="kQ+iFCmghjayxVj1b7Qx2KbLXyNdamqKGB3JZ10aS2C4V2OgknKCk/1u8/tzJZIrEZI/EdTsiCFsODSDbTE8+A==" saltValue="jY31Ppv82Xr1s/en+Jg03Q==" spinCount="100000" sheet="1" objects="1" scenarios="1" selectLockedCells="1"/>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FF9D2-8D29-4BCC-99F5-B7B674034D4F}">
  <dimension ref="A1"/>
  <sheetViews>
    <sheetView workbookViewId="0">
      <selection activeCell="F28" sqref="F28"/>
    </sheetView>
  </sheetViews>
  <sheetFormatPr defaultRowHeight="15" x14ac:dyDescent="0.25"/>
  <sheetData/>
  <sheetProtection algorithmName="SHA-512" hashValue="Y/PYu/vZmIYZbgmWsSdAmyv5qmVaoESg8UR6lcyu7vp5XIs266Wjclc4+22rYwV3Wb86rIPiT5odTo05tRc/PA==" saltValue="Ijfn//4DrVMD1tztfNvhbg==" spinCount="100000" sheet="1" objects="1" scenarios="1" selectLockedCell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90B4B-9B8E-43DC-9AAB-989F19ECD3A1}">
  <sheetPr filterMode="1"/>
  <dimension ref="A1:Q230"/>
  <sheetViews>
    <sheetView topLeftCell="B1" zoomScaleNormal="100" workbookViewId="0">
      <pane ySplit="1" topLeftCell="A16" activePane="bottomLeft" state="frozen"/>
      <selection activeCell="B56" sqref="B56"/>
      <selection pane="bottomLeft" activeCell="E240" sqref="E240"/>
    </sheetView>
  </sheetViews>
  <sheetFormatPr defaultRowHeight="14.25" x14ac:dyDescent="0.2"/>
  <cols>
    <col min="1" max="1" width="16.28515625" style="112" hidden="1" customWidth="1"/>
    <col min="2" max="2" width="24.85546875" style="112" customWidth="1"/>
    <col min="3" max="3" width="13.7109375" style="112" hidden="1" customWidth="1"/>
    <col min="4" max="4" width="30.7109375" style="112" hidden="1" customWidth="1"/>
    <col min="5" max="5" width="37.7109375" style="112" customWidth="1"/>
    <col min="6" max="6" width="9.140625" style="112" hidden="1" customWidth="1"/>
    <col min="7" max="7" width="41.28515625" style="166" hidden="1" customWidth="1"/>
    <col min="8" max="8" width="53.85546875" style="112" hidden="1" customWidth="1"/>
    <col min="9" max="9" width="43.7109375" style="112" hidden="1" customWidth="1"/>
    <col min="10" max="11" width="9.140625" style="112" customWidth="1"/>
    <col min="12" max="257" width="9.140625" style="112"/>
    <col min="258" max="258" width="16.28515625" style="112" customWidth="1"/>
    <col min="259" max="259" width="11" style="112" customWidth="1"/>
    <col min="260" max="260" width="13.7109375" style="112" bestFit="1" customWidth="1"/>
    <col min="261" max="261" width="30.7109375" style="112" customWidth="1"/>
    <col min="262" max="262" width="31.140625" style="112" bestFit="1" customWidth="1"/>
    <col min="263" max="513" width="9.140625" style="112"/>
    <col min="514" max="514" width="16.28515625" style="112" customWidth="1"/>
    <col min="515" max="515" width="11" style="112" customWidth="1"/>
    <col min="516" max="516" width="13.7109375" style="112" bestFit="1" customWidth="1"/>
    <col min="517" max="517" width="30.7109375" style="112" customWidth="1"/>
    <col min="518" max="518" width="31.140625" style="112" bestFit="1" customWidth="1"/>
    <col min="519" max="769" width="9.140625" style="112"/>
    <col min="770" max="770" width="16.28515625" style="112" customWidth="1"/>
    <col min="771" max="771" width="11" style="112" customWidth="1"/>
    <col min="772" max="772" width="13.7109375" style="112" bestFit="1" customWidth="1"/>
    <col min="773" max="773" width="30.7109375" style="112" customWidth="1"/>
    <col min="774" max="774" width="31.140625" style="112" bestFit="1" customWidth="1"/>
    <col min="775" max="1025" width="9.140625" style="112"/>
    <col min="1026" max="1026" width="16.28515625" style="112" customWidth="1"/>
    <col min="1027" max="1027" width="11" style="112" customWidth="1"/>
    <col min="1028" max="1028" width="13.7109375" style="112" bestFit="1" customWidth="1"/>
    <col min="1029" max="1029" width="30.7109375" style="112" customWidth="1"/>
    <col min="1030" max="1030" width="31.140625" style="112" bestFit="1" customWidth="1"/>
    <col min="1031" max="1281" width="9.140625" style="112"/>
    <col min="1282" max="1282" width="16.28515625" style="112" customWidth="1"/>
    <col min="1283" max="1283" width="11" style="112" customWidth="1"/>
    <col min="1284" max="1284" width="13.7109375" style="112" bestFit="1" customWidth="1"/>
    <col min="1285" max="1285" width="30.7109375" style="112" customWidth="1"/>
    <col min="1286" max="1286" width="31.140625" style="112" bestFit="1" customWidth="1"/>
    <col min="1287" max="1537" width="9.140625" style="112"/>
    <col min="1538" max="1538" width="16.28515625" style="112" customWidth="1"/>
    <col min="1539" max="1539" width="11" style="112" customWidth="1"/>
    <col min="1540" max="1540" width="13.7109375" style="112" bestFit="1" customWidth="1"/>
    <col min="1541" max="1541" width="30.7109375" style="112" customWidth="1"/>
    <col min="1542" max="1542" width="31.140625" style="112" bestFit="1" customWidth="1"/>
    <col min="1543" max="1793" width="9.140625" style="112"/>
    <col min="1794" max="1794" width="16.28515625" style="112" customWidth="1"/>
    <col min="1795" max="1795" width="11" style="112" customWidth="1"/>
    <col min="1796" max="1796" width="13.7109375" style="112" bestFit="1" customWidth="1"/>
    <col min="1797" max="1797" width="30.7109375" style="112" customWidth="1"/>
    <col min="1798" max="1798" width="31.140625" style="112" bestFit="1" customWidth="1"/>
    <col min="1799" max="2049" width="9.140625" style="112"/>
    <col min="2050" max="2050" width="16.28515625" style="112" customWidth="1"/>
    <col min="2051" max="2051" width="11" style="112" customWidth="1"/>
    <col min="2052" max="2052" width="13.7109375" style="112" bestFit="1" customWidth="1"/>
    <col min="2053" max="2053" width="30.7109375" style="112" customWidth="1"/>
    <col min="2054" max="2054" width="31.140625" style="112" bestFit="1" customWidth="1"/>
    <col min="2055" max="2305" width="9.140625" style="112"/>
    <col min="2306" max="2306" width="16.28515625" style="112" customWidth="1"/>
    <col min="2307" max="2307" width="11" style="112" customWidth="1"/>
    <col min="2308" max="2308" width="13.7109375" style="112" bestFit="1" customWidth="1"/>
    <col min="2309" max="2309" width="30.7109375" style="112" customWidth="1"/>
    <col min="2310" max="2310" width="31.140625" style="112" bestFit="1" customWidth="1"/>
    <col min="2311" max="2561" width="9.140625" style="112"/>
    <col min="2562" max="2562" width="16.28515625" style="112" customWidth="1"/>
    <col min="2563" max="2563" width="11" style="112" customWidth="1"/>
    <col min="2564" max="2564" width="13.7109375" style="112" bestFit="1" customWidth="1"/>
    <col min="2565" max="2565" width="30.7109375" style="112" customWidth="1"/>
    <col min="2566" max="2566" width="31.140625" style="112" bestFit="1" customWidth="1"/>
    <col min="2567" max="2817" width="9.140625" style="112"/>
    <col min="2818" max="2818" width="16.28515625" style="112" customWidth="1"/>
    <col min="2819" max="2819" width="11" style="112" customWidth="1"/>
    <col min="2820" max="2820" width="13.7109375" style="112" bestFit="1" customWidth="1"/>
    <col min="2821" max="2821" width="30.7109375" style="112" customWidth="1"/>
    <col min="2822" max="2822" width="31.140625" style="112" bestFit="1" customWidth="1"/>
    <col min="2823" max="3073" width="9.140625" style="112"/>
    <col min="3074" max="3074" width="16.28515625" style="112" customWidth="1"/>
    <col min="3075" max="3075" width="11" style="112" customWidth="1"/>
    <col min="3076" max="3076" width="13.7109375" style="112" bestFit="1" customWidth="1"/>
    <col min="3077" max="3077" width="30.7109375" style="112" customWidth="1"/>
    <col min="3078" max="3078" width="31.140625" style="112" bestFit="1" customWidth="1"/>
    <col min="3079" max="3329" width="9.140625" style="112"/>
    <col min="3330" max="3330" width="16.28515625" style="112" customWidth="1"/>
    <col min="3331" max="3331" width="11" style="112" customWidth="1"/>
    <col min="3332" max="3332" width="13.7109375" style="112" bestFit="1" customWidth="1"/>
    <col min="3333" max="3333" width="30.7109375" style="112" customWidth="1"/>
    <col min="3334" max="3334" width="31.140625" style="112" bestFit="1" customWidth="1"/>
    <col min="3335" max="3585" width="9.140625" style="112"/>
    <col min="3586" max="3586" width="16.28515625" style="112" customWidth="1"/>
    <col min="3587" max="3587" width="11" style="112" customWidth="1"/>
    <col min="3588" max="3588" width="13.7109375" style="112" bestFit="1" customWidth="1"/>
    <col min="3589" max="3589" width="30.7109375" style="112" customWidth="1"/>
    <col min="3590" max="3590" width="31.140625" style="112" bestFit="1" customWidth="1"/>
    <col min="3591" max="3841" width="9.140625" style="112"/>
    <col min="3842" max="3842" width="16.28515625" style="112" customWidth="1"/>
    <col min="3843" max="3843" width="11" style="112" customWidth="1"/>
    <col min="3844" max="3844" width="13.7109375" style="112" bestFit="1" customWidth="1"/>
    <col min="3845" max="3845" width="30.7109375" style="112" customWidth="1"/>
    <col min="3846" max="3846" width="31.140625" style="112" bestFit="1" customWidth="1"/>
    <col min="3847" max="4097" width="9.140625" style="112"/>
    <col min="4098" max="4098" width="16.28515625" style="112" customWidth="1"/>
    <col min="4099" max="4099" width="11" style="112" customWidth="1"/>
    <col min="4100" max="4100" width="13.7109375" style="112" bestFit="1" customWidth="1"/>
    <col min="4101" max="4101" width="30.7109375" style="112" customWidth="1"/>
    <col min="4102" max="4102" width="31.140625" style="112" bestFit="1" customWidth="1"/>
    <col min="4103" max="4353" width="9.140625" style="112"/>
    <col min="4354" max="4354" width="16.28515625" style="112" customWidth="1"/>
    <col min="4355" max="4355" width="11" style="112" customWidth="1"/>
    <col min="4356" max="4356" width="13.7109375" style="112" bestFit="1" customWidth="1"/>
    <col min="4357" max="4357" width="30.7109375" style="112" customWidth="1"/>
    <col min="4358" max="4358" width="31.140625" style="112" bestFit="1" customWidth="1"/>
    <col min="4359" max="4609" width="9.140625" style="112"/>
    <col min="4610" max="4610" width="16.28515625" style="112" customWidth="1"/>
    <col min="4611" max="4611" width="11" style="112" customWidth="1"/>
    <col min="4612" max="4612" width="13.7109375" style="112" bestFit="1" customWidth="1"/>
    <col min="4613" max="4613" width="30.7109375" style="112" customWidth="1"/>
    <col min="4614" max="4614" width="31.140625" style="112" bestFit="1" customWidth="1"/>
    <col min="4615" max="4865" width="9.140625" style="112"/>
    <col min="4866" max="4866" width="16.28515625" style="112" customWidth="1"/>
    <col min="4867" max="4867" width="11" style="112" customWidth="1"/>
    <col min="4868" max="4868" width="13.7109375" style="112" bestFit="1" customWidth="1"/>
    <col min="4869" max="4869" width="30.7109375" style="112" customWidth="1"/>
    <col min="4870" max="4870" width="31.140625" style="112" bestFit="1" customWidth="1"/>
    <col min="4871" max="5121" width="9.140625" style="112"/>
    <col min="5122" max="5122" width="16.28515625" style="112" customWidth="1"/>
    <col min="5123" max="5123" width="11" style="112" customWidth="1"/>
    <col min="5124" max="5124" width="13.7109375" style="112" bestFit="1" customWidth="1"/>
    <col min="5125" max="5125" width="30.7109375" style="112" customWidth="1"/>
    <col min="5126" max="5126" width="31.140625" style="112" bestFit="1" customWidth="1"/>
    <col min="5127" max="5377" width="9.140625" style="112"/>
    <col min="5378" max="5378" width="16.28515625" style="112" customWidth="1"/>
    <col min="5379" max="5379" width="11" style="112" customWidth="1"/>
    <col min="5380" max="5380" width="13.7109375" style="112" bestFit="1" customWidth="1"/>
    <col min="5381" max="5381" width="30.7109375" style="112" customWidth="1"/>
    <col min="5382" max="5382" width="31.140625" style="112" bestFit="1" customWidth="1"/>
    <col min="5383" max="5633" width="9.140625" style="112"/>
    <col min="5634" max="5634" width="16.28515625" style="112" customWidth="1"/>
    <col min="5635" max="5635" width="11" style="112" customWidth="1"/>
    <col min="5636" max="5636" width="13.7109375" style="112" bestFit="1" customWidth="1"/>
    <col min="5637" max="5637" width="30.7109375" style="112" customWidth="1"/>
    <col min="5638" max="5638" width="31.140625" style="112" bestFit="1" customWidth="1"/>
    <col min="5639" max="5889" width="9.140625" style="112"/>
    <col min="5890" max="5890" width="16.28515625" style="112" customWidth="1"/>
    <col min="5891" max="5891" width="11" style="112" customWidth="1"/>
    <col min="5892" max="5892" width="13.7109375" style="112" bestFit="1" customWidth="1"/>
    <col min="5893" max="5893" width="30.7109375" style="112" customWidth="1"/>
    <col min="5894" max="5894" width="31.140625" style="112" bestFit="1" customWidth="1"/>
    <col min="5895" max="6145" width="9.140625" style="112"/>
    <col min="6146" max="6146" width="16.28515625" style="112" customWidth="1"/>
    <col min="6147" max="6147" width="11" style="112" customWidth="1"/>
    <col min="6148" max="6148" width="13.7109375" style="112" bestFit="1" customWidth="1"/>
    <col min="6149" max="6149" width="30.7109375" style="112" customWidth="1"/>
    <col min="6150" max="6150" width="31.140625" style="112" bestFit="1" customWidth="1"/>
    <col min="6151" max="6401" width="9.140625" style="112"/>
    <col min="6402" max="6402" width="16.28515625" style="112" customWidth="1"/>
    <col min="6403" max="6403" width="11" style="112" customWidth="1"/>
    <col min="6404" max="6404" width="13.7109375" style="112" bestFit="1" customWidth="1"/>
    <col min="6405" max="6405" width="30.7109375" style="112" customWidth="1"/>
    <col min="6406" max="6406" width="31.140625" style="112" bestFit="1" customWidth="1"/>
    <col min="6407" max="6657" width="9.140625" style="112"/>
    <col min="6658" max="6658" width="16.28515625" style="112" customWidth="1"/>
    <col min="6659" max="6659" width="11" style="112" customWidth="1"/>
    <col min="6660" max="6660" width="13.7109375" style="112" bestFit="1" customWidth="1"/>
    <col min="6661" max="6661" width="30.7109375" style="112" customWidth="1"/>
    <col min="6662" max="6662" width="31.140625" style="112" bestFit="1" customWidth="1"/>
    <col min="6663" max="6913" width="9.140625" style="112"/>
    <col min="6914" max="6914" width="16.28515625" style="112" customWidth="1"/>
    <col min="6915" max="6915" width="11" style="112" customWidth="1"/>
    <col min="6916" max="6916" width="13.7109375" style="112" bestFit="1" customWidth="1"/>
    <col min="6917" max="6917" width="30.7109375" style="112" customWidth="1"/>
    <col min="6918" max="6918" width="31.140625" style="112" bestFit="1" customWidth="1"/>
    <col min="6919" max="7169" width="9.140625" style="112"/>
    <col min="7170" max="7170" width="16.28515625" style="112" customWidth="1"/>
    <col min="7171" max="7171" width="11" style="112" customWidth="1"/>
    <col min="7172" max="7172" width="13.7109375" style="112" bestFit="1" customWidth="1"/>
    <col min="7173" max="7173" width="30.7109375" style="112" customWidth="1"/>
    <col min="7174" max="7174" width="31.140625" style="112" bestFit="1" customWidth="1"/>
    <col min="7175" max="7425" width="9.140625" style="112"/>
    <col min="7426" max="7426" width="16.28515625" style="112" customWidth="1"/>
    <col min="7427" max="7427" width="11" style="112" customWidth="1"/>
    <col min="7428" max="7428" width="13.7109375" style="112" bestFit="1" customWidth="1"/>
    <col min="7429" max="7429" width="30.7109375" style="112" customWidth="1"/>
    <col min="7430" max="7430" width="31.140625" style="112" bestFit="1" customWidth="1"/>
    <col min="7431" max="7681" width="9.140625" style="112"/>
    <col min="7682" max="7682" width="16.28515625" style="112" customWidth="1"/>
    <col min="7683" max="7683" width="11" style="112" customWidth="1"/>
    <col min="7684" max="7684" width="13.7109375" style="112" bestFit="1" customWidth="1"/>
    <col min="7685" max="7685" width="30.7109375" style="112" customWidth="1"/>
    <col min="7686" max="7686" width="31.140625" style="112" bestFit="1" customWidth="1"/>
    <col min="7687" max="7937" width="9.140625" style="112"/>
    <col min="7938" max="7938" width="16.28515625" style="112" customWidth="1"/>
    <col min="7939" max="7939" width="11" style="112" customWidth="1"/>
    <col min="7940" max="7940" width="13.7109375" style="112" bestFit="1" customWidth="1"/>
    <col min="7941" max="7941" width="30.7109375" style="112" customWidth="1"/>
    <col min="7942" max="7942" width="31.140625" style="112" bestFit="1" customWidth="1"/>
    <col min="7943" max="8193" width="9.140625" style="112"/>
    <col min="8194" max="8194" width="16.28515625" style="112" customWidth="1"/>
    <col min="8195" max="8195" width="11" style="112" customWidth="1"/>
    <col min="8196" max="8196" width="13.7109375" style="112" bestFit="1" customWidth="1"/>
    <col min="8197" max="8197" width="30.7109375" style="112" customWidth="1"/>
    <col min="8198" max="8198" width="31.140625" style="112" bestFit="1" customWidth="1"/>
    <col min="8199" max="8449" width="9.140625" style="112"/>
    <col min="8450" max="8450" width="16.28515625" style="112" customWidth="1"/>
    <col min="8451" max="8451" width="11" style="112" customWidth="1"/>
    <col min="8452" max="8452" width="13.7109375" style="112" bestFit="1" customWidth="1"/>
    <col min="8453" max="8453" width="30.7109375" style="112" customWidth="1"/>
    <col min="8454" max="8454" width="31.140625" style="112" bestFit="1" customWidth="1"/>
    <col min="8455" max="8705" width="9.140625" style="112"/>
    <col min="8706" max="8706" width="16.28515625" style="112" customWidth="1"/>
    <col min="8707" max="8707" width="11" style="112" customWidth="1"/>
    <col min="8708" max="8708" width="13.7109375" style="112" bestFit="1" customWidth="1"/>
    <col min="8709" max="8709" width="30.7109375" style="112" customWidth="1"/>
    <col min="8710" max="8710" width="31.140625" style="112" bestFit="1" customWidth="1"/>
    <col min="8711" max="8961" width="9.140625" style="112"/>
    <col min="8962" max="8962" width="16.28515625" style="112" customWidth="1"/>
    <col min="8963" max="8963" width="11" style="112" customWidth="1"/>
    <col min="8964" max="8964" width="13.7109375" style="112" bestFit="1" customWidth="1"/>
    <col min="8965" max="8965" width="30.7109375" style="112" customWidth="1"/>
    <col min="8966" max="8966" width="31.140625" style="112" bestFit="1" customWidth="1"/>
    <col min="8967" max="9217" width="9.140625" style="112"/>
    <col min="9218" max="9218" width="16.28515625" style="112" customWidth="1"/>
    <col min="9219" max="9219" width="11" style="112" customWidth="1"/>
    <col min="9220" max="9220" width="13.7109375" style="112" bestFit="1" customWidth="1"/>
    <col min="9221" max="9221" width="30.7109375" style="112" customWidth="1"/>
    <col min="9222" max="9222" width="31.140625" style="112" bestFit="1" customWidth="1"/>
    <col min="9223" max="9473" width="9.140625" style="112"/>
    <col min="9474" max="9474" width="16.28515625" style="112" customWidth="1"/>
    <col min="9475" max="9475" width="11" style="112" customWidth="1"/>
    <col min="9476" max="9476" width="13.7109375" style="112" bestFit="1" customWidth="1"/>
    <col min="9477" max="9477" width="30.7109375" style="112" customWidth="1"/>
    <col min="9478" max="9478" width="31.140625" style="112" bestFit="1" customWidth="1"/>
    <col min="9479" max="9729" width="9.140625" style="112"/>
    <col min="9730" max="9730" width="16.28515625" style="112" customWidth="1"/>
    <col min="9731" max="9731" width="11" style="112" customWidth="1"/>
    <col min="9732" max="9732" width="13.7109375" style="112" bestFit="1" customWidth="1"/>
    <col min="9733" max="9733" width="30.7109375" style="112" customWidth="1"/>
    <col min="9734" max="9734" width="31.140625" style="112" bestFit="1" customWidth="1"/>
    <col min="9735" max="9985" width="9.140625" style="112"/>
    <col min="9986" max="9986" width="16.28515625" style="112" customWidth="1"/>
    <col min="9987" max="9987" width="11" style="112" customWidth="1"/>
    <col min="9988" max="9988" width="13.7109375" style="112" bestFit="1" customWidth="1"/>
    <col min="9989" max="9989" width="30.7109375" style="112" customWidth="1"/>
    <col min="9990" max="9990" width="31.140625" style="112" bestFit="1" customWidth="1"/>
    <col min="9991" max="10241" width="9.140625" style="112"/>
    <col min="10242" max="10242" width="16.28515625" style="112" customWidth="1"/>
    <col min="10243" max="10243" width="11" style="112" customWidth="1"/>
    <col min="10244" max="10244" width="13.7109375" style="112" bestFit="1" customWidth="1"/>
    <col min="10245" max="10245" width="30.7109375" style="112" customWidth="1"/>
    <col min="10246" max="10246" width="31.140625" style="112" bestFit="1" customWidth="1"/>
    <col min="10247" max="10497" width="9.140625" style="112"/>
    <col min="10498" max="10498" width="16.28515625" style="112" customWidth="1"/>
    <col min="10499" max="10499" width="11" style="112" customWidth="1"/>
    <col min="10500" max="10500" width="13.7109375" style="112" bestFit="1" customWidth="1"/>
    <col min="10501" max="10501" width="30.7109375" style="112" customWidth="1"/>
    <col min="10502" max="10502" width="31.140625" style="112" bestFit="1" customWidth="1"/>
    <col min="10503" max="10753" width="9.140625" style="112"/>
    <col min="10754" max="10754" width="16.28515625" style="112" customWidth="1"/>
    <col min="10755" max="10755" width="11" style="112" customWidth="1"/>
    <col min="10756" max="10756" width="13.7109375" style="112" bestFit="1" customWidth="1"/>
    <col min="10757" max="10757" width="30.7109375" style="112" customWidth="1"/>
    <col min="10758" max="10758" width="31.140625" style="112" bestFit="1" customWidth="1"/>
    <col min="10759" max="11009" width="9.140625" style="112"/>
    <col min="11010" max="11010" width="16.28515625" style="112" customWidth="1"/>
    <col min="11011" max="11011" width="11" style="112" customWidth="1"/>
    <col min="11012" max="11012" width="13.7109375" style="112" bestFit="1" customWidth="1"/>
    <col min="11013" max="11013" width="30.7109375" style="112" customWidth="1"/>
    <col min="11014" max="11014" width="31.140625" style="112" bestFit="1" customWidth="1"/>
    <col min="11015" max="11265" width="9.140625" style="112"/>
    <col min="11266" max="11266" width="16.28515625" style="112" customWidth="1"/>
    <col min="11267" max="11267" width="11" style="112" customWidth="1"/>
    <col min="11268" max="11268" width="13.7109375" style="112" bestFit="1" customWidth="1"/>
    <col min="11269" max="11269" width="30.7109375" style="112" customWidth="1"/>
    <col min="11270" max="11270" width="31.140625" style="112" bestFit="1" customWidth="1"/>
    <col min="11271" max="11521" width="9.140625" style="112"/>
    <col min="11522" max="11522" width="16.28515625" style="112" customWidth="1"/>
    <col min="11523" max="11523" width="11" style="112" customWidth="1"/>
    <col min="11524" max="11524" width="13.7109375" style="112" bestFit="1" customWidth="1"/>
    <col min="11525" max="11525" width="30.7109375" style="112" customWidth="1"/>
    <col min="11526" max="11526" width="31.140625" style="112" bestFit="1" customWidth="1"/>
    <col min="11527" max="11777" width="9.140625" style="112"/>
    <col min="11778" max="11778" width="16.28515625" style="112" customWidth="1"/>
    <col min="11779" max="11779" width="11" style="112" customWidth="1"/>
    <col min="11780" max="11780" width="13.7109375" style="112" bestFit="1" customWidth="1"/>
    <col min="11781" max="11781" width="30.7109375" style="112" customWidth="1"/>
    <col min="11782" max="11782" width="31.140625" style="112" bestFit="1" customWidth="1"/>
    <col min="11783" max="12033" width="9.140625" style="112"/>
    <col min="12034" max="12034" width="16.28515625" style="112" customWidth="1"/>
    <col min="12035" max="12035" width="11" style="112" customWidth="1"/>
    <col min="12036" max="12036" width="13.7109375" style="112" bestFit="1" customWidth="1"/>
    <col min="12037" max="12037" width="30.7109375" style="112" customWidth="1"/>
    <col min="12038" max="12038" width="31.140625" style="112" bestFit="1" customWidth="1"/>
    <col min="12039" max="12289" width="9.140625" style="112"/>
    <col min="12290" max="12290" width="16.28515625" style="112" customWidth="1"/>
    <col min="12291" max="12291" width="11" style="112" customWidth="1"/>
    <col min="12292" max="12292" width="13.7109375" style="112" bestFit="1" customWidth="1"/>
    <col min="12293" max="12293" width="30.7109375" style="112" customWidth="1"/>
    <col min="12294" max="12294" width="31.140625" style="112" bestFit="1" customWidth="1"/>
    <col min="12295" max="12545" width="9.140625" style="112"/>
    <col min="12546" max="12546" width="16.28515625" style="112" customWidth="1"/>
    <col min="12547" max="12547" width="11" style="112" customWidth="1"/>
    <col min="12548" max="12548" width="13.7109375" style="112" bestFit="1" customWidth="1"/>
    <col min="12549" max="12549" width="30.7109375" style="112" customWidth="1"/>
    <col min="12550" max="12550" width="31.140625" style="112" bestFit="1" customWidth="1"/>
    <col min="12551" max="12801" width="9.140625" style="112"/>
    <col min="12802" max="12802" width="16.28515625" style="112" customWidth="1"/>
    <col min="12803" max="12803" width="11" style="112" customWidth="1"/>
    <col min="12804" max="12804" width="13.7109375" style="112" bestFit="1" customWidth="1"/>
    <col min="12805" max="12805" width="30.7109375" style="112" customWidth="1"/>
    <col min="12806" max="12806" width="31.140625" style="112" bestFit="1" customWidth="1"/>
    <col min="12807" max="13057" width="9.140625" style="112"/>
    <col min="13058" max="13058" width="16.28515625" style="112" customWidth="1"/>
    <col min="13059" max="13059" width="11" style="112" customWidth="1"/>
    <col min="13060" max="13060" width="13.7109375" style="112" bestFit="1" customWidth="1"/>
    <col min="13061" max="13061" width="30.7109375" style="112" customWidth="1"/>
    <col min="13062" max="13062" width="31.140625" style="112" bestFit="1" customWidth="1"/>
    <col min="13063" max="13313" width="9.140625" style="112"/>
    <col min="13314" max="13314" width="16.28515625" style="112" customWidth="1"/>
    <col min="13315" max="13315" width="11" style="112" customWidth="1"/>
    <col min="13316" max="13316" width="13.7109375" style="112" bestFit="1" customWidth="1"/>
    <col min="13317" max="13317" width="30.7109375" style="112" customWidth="1"/>
    <col min="13318" max="13318" width="31.140625" style="112" bestFit="1" customWidth="1"/>
    <col min="13319" max="13569" width="9.140625" style="112"/>
    <col min="13570" max="13570" width="16.28515625" style="112" customWidth="1"/>
    <col min="13571" max="13571" width="11" style="112" customWidth="1"/>
    <col min="13572" max="13572" width="13.7109375" style="112" bestFit="1" customWidth="1"/>
    <col min="13573" max="13573" width="30.7109375" style="112" customWidth="1"/>
    <col min="13574" max="13574" width="31.140625" style="112" bestFit="1" customWidth="1"/>
    <col min="13575" max="13825" width="9.140625" style="112"/>
    <col min="13826" max="13826" width="16.28515625" style="112" customWidth="1"/>
    <col min="13827" max="13827" width="11" style="112" customWidth="1"/>
    <col min="13828" max="13828" width="13.7109375" style="112" bestFit="1" customWidth="1"/>
    <col min="13829" max="13829" width="30.7109375" style="112" customWidth="1"/>
    <col min="13830" max="13830" width="31.140625" style="112" bestFit="1" customWidth="1"/>
    <col min="13831" max="14081" width="9.140625" style="112"/>
    <col min="14082" max="14082" width="16.28515625" style="112" customWidth="1"/>
    <col min="14083" max="14083" width="11" style="112" customWidth="1"/>
    <col min="14084" max="14084" width="13.7109375" style="112" bestFit="1" customWidth="1"/>
    <col min="14085" max="14085" width="30.7109375" style="112" customWidth="1"/>
    <col min="14086" max="14086" width="31.140625" style="112" bestFit="1" customWidth="1"/>
    <col min="14087" max="14337" width="9.140625" style="112"/>
    <col min="14338" max="14338" width="16.28515625" style="112" customWidth="1"/>
    <col min="14339" max="14339" width="11" style="112" customWidth="1"/>
    <col min="14340" max="14340" width="13.7109375" style="112" bestFit="1" customWidth="1"/>
    <col min="14341" max="14341" width="30.7109375" style="112" customWidth="1"/>
    <col min="14342" max="14342" width="31.140625" style="112" bestFit="1" customWidth="1"/>
    <col min="14343" max="14593" width="9.140625" style="112"/>
    <col min="14594" max="14594" width="16.28515625" style="112" customWidth="1"/>
    <col min="14595" max="14595" width="11" style="112" customWidth="1"/>
    <col min="14596" max="14596" width="13.7109375" style="112" bestFit="1" customWidth="1"/>
    <col min="14597" max="14597" width="30.7109375" style="112" customWidth="1"/>
    <col min="14598" max="14598" width="31.140625" style="112" bestFit="1" customWidth="1"/>
    <col min="14599" max="14849" width="9.140625" style="112"/>
    <col min="14850" max="14850" width="16.28515625" style="112" customWidth="1"/>
    <col min="14851" max="14851" width="11" style="112" customWidth="1"/>
    <col min="14852" max="14852" width="13.7109375" style="112" bestFit="1" customWidth="1"/>
    <col min="14853" max="14853" width="30.7109375" style="112" customWidth="1"/>
    <col min="14854" max="14854" width="31.140625" style="112" bestFit="1" customWidth="1"/>
    <col min="14855" max="15105" width="9.140625" style="112"/>
    <col min="15106" max="15106" width="16.28515625" style="112" customWidth="1"/>
    <col min="15107" max="15107" width="11" style="112" customWidth="1"/>
    <col min="15108" max="15108" width="13.7109375" style="112" bestFit="1" customWidth="1"/>
    <col min="15109" max="15109" width="30.7109375" style="112" customWidth="1"/>
    <col min="15110" max="15110" width="31.140625" style="112" bestFit="1" customWidth="1"/>
    <col min="15111" max="15361" width="9.140625" style="112"/>
    <col min="15362" max="15362" width="16.28515625" style="112" customWidth="1"/>
    <col min="15363" max="15363" width="11" style="112" customWidth="1"/>
    <col min="15364" max="15364" width="13.7109375" style="112" bestFit="1" customWidth="1"/>
    <col min="15365" max="15365" width="30.7109375" style="112" customWidth="1"/>
    <col min="15366" max="15366" width="31.140625" style="112" bestFit="1" customWidth="1"/>
    <col min="15367" max="15617" width="9.140625" style="112"/>
    <col min="15618" max="15618" width="16.28515625" style="112" customWidth="1"/>
    <col min="15619" max="15619" width="11" style="112" customWidth="1"/>
    <col min="15620" max="15620" width="13.7109375" style="112" bestFit="1" customWidth="1"/>
    <col min="15621" max="15621" width="30.7109375" style="112" customWidth="1"/>
    <col min="15622" max="15622" width="31.140625" style="112" bestFit="1" customWidth="1"/>
    <col min="15623" max="15873" width="9.140625" style="112"/>
    <col min="15874" max="15874" width="16.28515625" style="112" customWidth="1"/>
    <col min="15875" max="15875" width="11" style="112" customWidth="1"/>
    <col min="15876" max="15876" width="13.7109375" style="112" bestFit="1" customWidth="1"/>
    <col min="15877" max="15877" width="30.7109375" style="112" customWidth="1"/>
    <col min="15878" max="15878" width="31.140625" style="112" bestFit="1" customWidth="1"/>
    <col min="15879" max="16129" width="9.140625" style="112"/>
    <col min="16130" max="16130" width="16.28515625" style="112" customWidth="1"/>
    <col min="16131" max="16131" width="11" style="112" customWidth="1"/>
    <col min="16132" max="16132" width="13.7109375" style="112" bestFit="1" customWidth="1"/>
    <col min="16133" max="16133" width="30.7109375" style="112" customWidth="1"/>
    <col min="16134" max="16134" width="31.140625" style="112" bestFit="1" customWidth="1"/>
    <col min="16135" max="16384" width="9.140625" style="112"/>
  </cols>
  <sheetData>
    <row r="1" spans="1:7" ht="15.75" hidden="1" thickBot="1" x14ac:dyDescent="0.3">
      <c r="A1" s="111"/>
    </row>
    <row r="2" spans="1:7" ht="15.75" hidden="1" thickBot="1" x14ac:dyDescent="0.3">
      <c r="A2" s="111" t="s">
        <v>1346</v>
      </c>
    </row>
    <row r="3" spans="1:7" ht="12.95" hidden="1" customHeight="1" x14ac:dyDescent="0.2">
      <c r="A3" s="167" t="s">
        <v>1347</v>
      </c>
    </row>
    <row r="4" spans="1:7" ht="12.95" hidden="1" customHeight="1" x14ac:dyDescent="0.2">
      <c r="A4" s="167" t="s">
        <v>1348</v>
      </c>
    </row>
    <row r="5" spans="1:7" ht="12.95" hidden="1" customHeight="1" x14ac:dyDescent="0.2">
      <c r="A5" s="167" t="s">
        <v>1349</v>
      </c>
    </row>
    <row r="6" spans="1:7" ht="12.95" hidden="1" customHeight="1" x14ac:dyDescent="0.2">
      <c r="A6" s="167" t="s">
        <v>1350</v>
      </c>
    </row>
    <row r="7" spans="1:7" ht="12.95" hidden="1" customHeight="1" x14ac:dyDescent="0.2">
      <c r="A7" s="167" t="s">
        <v>1351</v>
      </c>
    </row>
    <row r="8" spans="1:7" ht="12.95" hidden="1" customHeight="1" x14ac:dyDescent="0.2">
      <c r="A8" s="167" t="s">
        <v>1352</v>
      </c>
    </row>
    <row r="9" spans="1:7" ht="12.95" hidden="1" customHeight="1" x14ac:dyDescent="0.2">
      <c r="A9" s="167" t="s">
        <v>1353</v>
      </c>
    </row>
    <row r="10" spans="1:7" ht="12.95" hidden="1" customHeight="1" x14ac:dyDescent="0.2">
      <c r="A10" s="167" t="s">
        <v>1354</v>
      </c>
      <c r="F10" s="168"/>
      <c r="G10" s="169"/>
    </row>
    <row r="11" spans="1:7" ht="15" hidden="1" thickBot="1" x14ac:dyDescent="0.25"/>
    <row r="12" spans="1:7" ht="15" hidden="1" thickBot="1" x14ac:dyDescent="0.25">
      <c r="A12" s="112" t="s">
        <v>1355</v>
      </c>
      <c r="D12" s="170" t="str">
        <f>Main!C6</f>
        <v>####</v>
      </c>
      <c r="E12" s="171" t="e">
        <f>MONTH(D13)</f>
        <v>#VALUE!</v>
      </c>
      <c r="F12" s="171" t="e">
        <f>IF(E12=3,"MAR",IF(E12=4,"APR",IF(E12=6,"JUN",IF(E12=7,"JUL",IF(E12=8,"AUG",IF(E12=9,"SEP",IF(E12=10,"OCT",IF(E12=11,"NOV",""))))))))</f>
        <v>#VALUE!</v>
      </c>
      <c r="G12" s="172"/>
    </row>
    <row r="13" spans="1:7" ht="15" hidden="1" thickBot="1" x14ac:dyDescent="0.25">
      <c r="A13" s="112" t="s">
        <v>1356</v>
      </c>
      <c r="D13" s="173" t="str">
        <f>'Balance Sheet'!M3</f>
        <v>MM/DD/YYYY</v>
      </c>
      <c r="E13" s="174"/>
      <c r="F13" s="175" t="e">
        <f>IF(MONTH(D13)=12,CONCATENATE(YEAR(D13)),CONCATENATE(YEAR(D13),F12))</f>
        <v>#VALUE!</v>
      </c>
      <c r="G13" s="176"/>
    </row>
    <row r="14" spans="1:7" ht="15" hidden="1" thickBot="1" x14ac:dyDescent="0.25"/>
    <row r="15" spans="1:7" ht="15" hidden="1" thickBot="1" x14ac:dyDescent="0.25">
      <c r="B15" s="177"/>
      <c r="E15" s="178" t="s">
        <v>1357</v>
      </c>
    </row>
    <row r="16" spans="1:7" ht="15.75" thickBot="1" x14ac:dyDescent="0.3">
      <c r="A16" s="179" t="s">
        <v>1358</v>
      </c>
      <c r="B16" s="267" t="s">
        <v>879</v>
      </c>
      <c r="C16" s="180" t="s">
        <v>1359</v>
      </c>
      <c r="D16" s="180" t="s">
        <v>1360</v>
      </c>
      <c r="E16" s="266" t="s">
        <v>1361</v>
      </c>
      <c r="G16" s="181" t="s">
        <v>1433</v>
      </c>
    </row>
    <row r="17" spans="1:8" hidden="1" x14ac:dyDescent="0.2">
      <c r="A17" s="113">
        <v>1120</v>
      </c>
      <c r="B17" s="182">
        <f>INDEX('Balance Sheet'!$M$5:$M$1017,MATCH(G17,'Balance Sheet'!$D$5:$D$1017,0))</f>
        <v>0</v>
      </c>
      <c r="C17" s="183" t="str">
        <f>IF(ISNA(VLOOKUP(A17,ValidationLOANS!A3:C214,3,FALSE)),"",IF(VLOOKUP(A17,ValidationLOANS!A3:C214,3,FALSE)=1,"Debit","Credit"))</f>
        <v>Debit</v>
      </c>
      <c r="D17" s="184" t="str">
        <f>IF(ISNA(VLOOKUP(A17,ValidationLOANS!A3:B214,2,FALSE)),"",VLOOKUP(A17,ValidationLOANS!A3:B214,2,FALSE))</f>
        <v>Cash - Operations</v>
      </c>
      <c r="E17" s="183" t="e">
        <f>IF(A17="",0,CONCATENATE("""",F13,""""," ","""","project",""""," ","""",+D12,""""," ","""",+A17,""""," ",+(ROUND(B17,0))))</f>
        <v>#VALUE!</v>
      </c>
      <c r="G17" s="185">
        <v>1120.01</v>
      </c>
    </row>
    <row r="18" spans="1:8" hidden="1" x14ac:dyDescent="0.2">
      <c r="A18" s="113">
        <v>1121</v>
      </c>
      <c r="B18" s="182">
        <f>INDEX('Balance Sheet'!$M$5:$M$1017,MATCH(G18,'Balance Sheet'!$D$5:$D$1017,0))</f>
        <v>0</v>
      </c>
      <c r="C18" s="183" t="str">
        <f>IF(ISNA(VLOOKUP(A18,ValidationLOANS!A3:C214,3,FALSE)),"",IF(VLOOKUP(A18,ValidationLOANS!A3:C214,3,FALSE)=1,"Debit","Credit"))</f>
        <v>Debit</v>
      </c>
      <c r="D18" s="184" t="str">
        <f>IF(ISNA(VLOOKUP(A18,ValidationLOANS!A3:B214,2,FALSE)),"",VLOOKUP(A18,ValidationLOANS!A3:B214,2,FALSE))</f>
        <v>Construction Cash Account</v>
      </c>
      <c r="E18" s="183" t="e">
        <f>IF(A18="",0,CONCATENATE("""",F13,""""," ","""","project",""""," ","""",+D12,""""," ","""",+A18,""""," ",+(ROUND(B18,0))))</f>
        <v>#VALUE!</v>
      </c>
      <c r="G18" s="185">
        <v>1121.01</v>
      </c>
      <c r="H18" s="112" t="s">
        <v>1442</v>
      </c>
    </row>
    <row r="19" spans="1:8" hidden="1" x14ac:dyDescent="0.2">
      <c r="A19" s="113">
        <v>1125</v>
      </c>
      <c r="B19" s="182">
        <f>INDEX('Balance Sheet'!$M$5:$M$1017,MATCH(G19,'Balance Sheet'!$D$5:$D$1017,0))</f>
        <v>0</v>
      </c>
      <c r="C19" s="183" t="str">
        <f>IF(ISNA(VLOOKUP(A19,ValidationLOANS!A3:C214,3,FALSE)),"",IF(VLOOKUP(A19,ValidationLOANS!A3:C214,3,FALSE)=1,"Debit","Credit"))</f>
        <v>Debit</v>
      </c>
      <c r="D19" s="184" t="str">
        <f>IF(ISNA(VLOOKUP(A19,ValidationLOANS!A3:B214,2,FALSE)),"",VLOOKUP(A19,ValidationLOANS!A3:B214,2,FALSE))</f>
        <v>Cash - Entity</v>
      </c>
      <c r="E19" s="183" t="e">
        <f>IF(A19="",0,CONCATENATE("""",F13,""""," ","""","project",""""," ","""",+D12,""""," ","""",+A19,""""," ",+(ROUND(B19,0))))</f>
        <v>#VALUE!</v>
      </c>
      <c r="G19" s="185">
        <v>1125.1099999999999</v>
      </c>
    </row>
    <row r="20" spans="1:8" hidden="1" x14ac:dyDescent="0.2">
      <c r="A20" s="113">
        <v>1130</v>
      </c>
      <c r="B20" s="182">
        <f>INDEX('Balance Sheet'!$M$5:$M$1017,MATCH(G20,'Balance Sheet'!$D$5:$D$1017,0))</f>
        <v>0</v>
      </c>
      <c r="C20" s="183" t="str">
        <f>IF(ISNA(VLOOKUP(A20,ValidationLOANS!A3:C214,3,FALSE)),"",IF(VLOOKUP(A20,ValidationLOANS!A3:C214,3,FALSE)=1,"Debit","Credit"))</f>
        <v>Debit</v>
      </c>
      <c r="D20" s="184" t="str">
        <f>IF(ISNA(VLOOKUP(A20,ValidationLOANS!A3:B214,2,FALSE)),"",VLOOKUP(A20,ValidationLOANS!A3:B214,2,FALSE))</f>
        <v>Tenant Accounts Receivable</v>
      </c>
      <c r="E20" s="183" t="e">
        <f>IF(A20="",0,CONCATENATE("""",F13,""""," ","""","project",""""," ","""",+D12,""""," ","""",+A20,""""," ",+(ROUND(B20,0))))</f>
        <v>#VALUE!</v>
      </c>
      <c r="G20" s="185">
        <v>1130.01</v>
      </c>
    </row>
    <row r="21" spans="1:8" hidden="1" x14ac:dyDescent="0.2">
      <c r="A21" s="113">
        <v>1131</v>
      </c>
      <c r="B21" s="182">
        <f>INDEX('Balance Sheet'!$M$5:$M$1017,MATCH(G21,'Balance Sheet'!$D$5:$D$1017,0))</f>
        <v>0</v>
      </c>
      <c r="C21" s="188" t="str">
        <f>IF(ISNA(VLOOKUP(A21,ValidationLOANS!A3:C214,3,FALSE)),"",IF(VLOOKUP(A21,ValidationLOANS!A3:C214,3,FALSE)=1,"Debit","Credit"))</f>
        <v>Credit</v>
      </c>
      <c r="D21" s="184" t="str">
        <f>IF(ISNA(VLOOKUP(A21,ValidationLOANS!A3:B214,2,FALSE)),"",VLOOKUP(A21,ValidationLOANS!A3:B214,2,FALSE))</f>
        <v>Allowance for Doubtful Accounts</v>
      </c>
      <c r="E21" s="183" t="e">
        <f>IF(A21="",0,CONCATENATE("""",F13,""""," ","""","project",""""," ","""",+D12,""""," ","""",+A21,""""," ",+(ROUND(-B21,0))))</f>
        <v>#VALUE!</v>
      </c>
      <c r="G21" s="185">
        <v>1130.02</v>
      </c>
      <c r="H21" s="189" t="s">
        <v>1362</v>
      </c>
    </row>
    <row r="22" spans="1:8" hidden="1" x14ac:dyDescent="0.2">
      <c r="A22" s="113">
        <v>1135</v>
      </c>
      <c r="B22" s="182">
        <f>INDEX('Balance Sheet'!$M$5:$M$1017,MATCH(G22,'Balance Sheet'!$D$5:$D$1017,0))</f>
        <v>0</v>
      </c>
      <c r="C22" s="183" t="str">
        <f>IF(ISNA(VLOOKUP(A22,ValidationLOANS!A3:C214,3,FALSE)),"",IF(VLOOKUP(A22,ValidationLOANS!A3:C214,3,FALSE)=1,"Debit","Credit"))</f>
        <v>Debit</v>
      </c>
      <c r="D22" s="184" t="str">
        <f>IF(ISNA(VLOOKUP(A22,ValidationLOANS!A3:B214,2,FALSE)),"",VLOOKUP(A22,ValidationLOANS!A3:B214,2,FALSE))</f>
        <v>Accounts Receivable-WHEDA</v>
      </c>
      <c r="E22" s="183" t="e">
        <f>IF(A22="",0,CONCATENATE("""",F13,""""," ","""","project",""""," ","""",+D12,""""," ","""",+A22,""""," ",+(ROUND(B22,0))))</f>
        <v>#VALUE!</v>
      </c>
      <c r="G22" s="207">
        <v>1140.9100000000001</v>
      </c>
      <c r="H22" s="208" t="s">
        <v>1459</v>
      </c>
    </row>
    <row r="23" spans="1:8" hidden="1" x14ac:dyDescent="0.2">
      <c r="A23" s="113">
        <v>1140</v>
      </c>
      <c r="B23" s="182">
        <f>INDEX('Balance Sheet'!$M$5:$M$1017,MATCH(G23,'Balance Sheet'!$D$5:$D$1017,0))</f>
        <v>0</v>
      </c>
      <c r="C23" s="183" t="str">
        <f>IF(ISNA(VLOOKUP(A23,ValidationLOANS!A3:C214,3,FALSE)),"",IF(VLOOKUP(A23,ValidationLOANS!A3:C214,3,FALSE)=1,"Debit","Credit"))</f>
        <v>Debit</v>
      </c>
      <c r="D23" s="184" t="str">
        <f>IF(ISNA(VLOOKUP(A23,ValidationLOANS!A3:B214,2,FALSE)),"",VLOOKUP(A23,ValidationLOANS!A3:B214,2,FALSE))</f>
        <v>Accounts and Notes Receivable-Operations</v>
      </c>
      <c r="E23" s="183" t="e">
        <f>IF(A23="",0,CONCATENATE("""",F13,""""," ","""","project",""""," ","""",+D12,""""," ","""",+A23,""""," ",+(ROUND(B23,0))))</f>
        <v>#VALUE!</v>
      </c>
      <c r="G23" s="185">
        <v>1140.01</v>
      </c>
    </row>
    <row r="24" spans="1:8" hidden="1" x14ac:dyDescent="0.2">
      <c r="A24" s="113">
        <v>1145</v>
      </c>
      <c r="B24" s="182">
        <f>INDEX('Balance Sheet'!$M$5:$M$1017,MATCH(G24,'Balance Sheet'!$D$5:$D$1017,0))</f>
        <v>0</v>
      </c>
      <c r="C24" s="183" t="str">
        <f>IF(ISNA(VLOOKUP(A24,ValidationLOANS!A3:C214,3,FALSE)),"",IF(VLOOKUP(A24,ValidationLOANS!A3:C214,3,FALSE)=1,"Debit","Credit"))</f>
        <v>Debit</v>
      </c>
      <c r="D24" s="184" t="str">
        <f>IF(ISNA(VLOOKUP(A24,ValidationLOANS!A3:B214,2,FALSE)),"",VLOOKUP(A24,ValidationLOANS!A3:B214,2,FALSE))</f>
        <v>Accounts and Notes Receivable-Entity</v>
      </c>
      <c r="E24" s="183" t="e">
        <f>IF(A24="",0,CONCATENATE("""",F13,""""," ","""","project",""""," ","""",+D12,""""," ","""",+A24,""""," ",+(ROUND(B24,0))))</f>
        <v>#VALUE!</v>
      </c>
      <c r="G24" s="185">
        <v>1145.01</v>
      </c>
    </row>
    <row r="25" spans="1:8" hidden="1" x14ac:dyDescent="0.2">
      <c r="A25" s="113">
        <v>1160</v>
      </c>
      <c r="B25" s="182">
        <f>INDEX('Balance Sheet'!$M$5:$M$1017,MATCH(G25,'Balance Sheet'!$D$5:$D$1017,0))</f>
        <v>0</v>
      </c>
      <c r="C25" s="183" t="str">
        <f>IF(ISNA(VLOOKUP(A25,ValidationLOANS!A3:C214,3,FALSE)),"",IF(VLOOKUP(A25,ValidationLOANS!A3:C214,3,FALSE)=1,"Debit","Credit"))</f>
        <v>Debit</v>
      </c>
      <c r="D25" s="184" t="str">
        <f>IF(ISNA(VLOOKUP(A25,ValidationLOANS!A3:B214,2,FALSE)),"",VLOOKUP(A25,ValidationLOANS!A3:B214,2,FALSE))</f>
        <v>Accounts Receivable-Interest</v>
      </c>
      <c r="E25" s="183" t="e">
        <f>IF(A25="",0,CONCATENATE("""",F13,""""," ","""","project",""""," ","""",+D12,""""," ","""",+A25,""""," ",+(ROUND(B25,0))))</f>
        <v>#VALUE!</v>
      </c>
      <c r="G25" s="185">
        <v>1160.01</v>
      </c>
      <c r="H25" s="112" t="s">
        <v>1442</v>
      </c>
    </row>
    <row r="26" spans="1:8" hidden="1" x14ac:dyDescent="0.2">
      <c r="A26" s="113">
        <v>1165</v>
      </c>
      <c r="B26" s="182">
        <f>INDEX('Balance Sheet'!$M$5:$M$1017,MATCH(G26,'Balance Sheet'!$D$5:$D$1017,0))</f>
        <v>0</v>
      </c>
      <c r="C26" s="183" t="str">
        <f>IF(ISNA(VLOOKUP(A26,ValidationLOANS!A3:C214,3,FALSE)),"",IF(VLOOKUP(A26,ValidationLOANS!A3:C214,3,FALSE)=1,"Debit","Credit"))</f>
        <v>Debit</v>
      </c>
      <c r="D26" s="184" t="str">
        <f>IF(ISNA(VLOOKUP(A26,ValidationLOANS!A3:B214,2,FALSE)),"",VLOOKUP(A26,ValidationLOANS!A3:B214,2,FALSE))</f>
        <v>Interest Reduction Payment Receivable</v>
      </c>
      <c r="E26" s="183" t="e">
        <f>IF(A26="",0,CONCATENATE("""",F13,""""," ","""","project",""""," ","""",+D12,""""," ","""",+A26,""""," ",+(ROUND(B26,0))))</f>
        <v>#VALUE!</v>
      </c>
      <c r="G26" s="185">
        <v>1160.1099999999999</v>
      </c>
      <c r="H26" s="112" t="s">
        <v>1442</v>
      </c>
    </row>
    <row r="27" spans="1:8" hidden="1" x14ac:dyDescent="0.2">
      <c r="A27" s="113">
        <v>1170</v>
      </c>
      <c r="B27" s="182">
        <f>INDEX('Balance Sheet'!$M$5:$M$1017,MATCH(G27,'Balance Sheet'!$D$5:$D$1017,0))</f>
        <v>0</v>
      </c>
      <c r="C27" s="183" t="str">
        <f>IF(ISNA(VLOOKUP(A27,ValidationLOANS!A3:C214,3,FALSE)),"",IF(VLOOKUP(A27,ValidationLOANS!A3:C214,3,FALSE)=1,"Debit","Credit"))</f>
        <v>Debit</v>
      </c>
      <c r="D27" s="184" t="str">
        <f>IF(ISNA(VLOOKUP(A27,ValidationLOANS!A3:B214,2,FALSE)),"",VLOOKUP(A27,ValidationLOANS!A3:B214,2,FALSE))</f>
        <v>Short Term Investments- Operations</v>
      </c>
      <c r="E27" s="183" t="e">
        <f>IF(A27="",0,CONCATENATE("""",F13,""""," ","""","project",""""," ","""",+D12,""""," ","""",+A27,""""," ",+(ROUND(B27,0))))</f>
        <v>#VALUE!</v>
      </c>
      <c r="G27" s="185">
        <v>1170.1099999999999</v>
      </c>
    </row>
    <row r="28" spans="1:8" hidden="1" x14ac:dyDescent="0.2">
      <c r="A28" s="113">
        <v>1175</v>
      </c>
      <c r="B28" s="182">
        <f>INDEX('Balance Sheet'!$M$5:$M$1017,MATCH(G28,'Balance Sheet'!$D$5:$D$1017,0))</f>
        <v>0</v>
      </c>
      <c r="C28" s="183" t="str">
        <f>IF(ISNA(VLOOKUP(A28,ValidationLOANS!A3:C214,3,FALSE)),"",IF(VLOOKUP(A28,ValidationLOANS!A3:C214,3,FALSE)=1,"Debit","Credit"))</f>
        <v>Debit</v>
      </c>
      <c r="D28" s="184" t="str">
        <f>IF(ISNA(VLOOKUP(A28,ValidationLOANS!A3:B214,2,FALSE)),"",VLOOKUP(A28,ValidationLOANS!A3:B214,2,FALSE))</f>
        <v>Short Term Investments-Entity</v>
      </c>
      <c r="E28" s="183" t="e">
        <f>IF(A28="",0,CONCATENATE("""",F13,""""," ","""","project",""""," ","""",+D12,""""," ","""",+A28,""""," ",+(ROUND(B28,0))))</f>
        <v>#VALUE!</v>
      </c>
      <c r="G28" s="185">
        <v>1170.21</v>
      </c>
    </row>
    <row r="29" spans="1:8" hidden="1" x14ac:dyDescent="0.2">
      <c r="A29" s="113">
        <v>1190</v>
      </c>
      <c r="B29" s="182">
        <f>INDEX('Balance Sheet'!$M$5:$M$1017,MATCH(G29,'Balance Sheet'!$D$5:$D$1017,0))</f>
        <v>0</v>
      </c>
      <c r="C29" s="183" t="str">
        <f>IF(ISNA(VLOOKUP(A29,ValidationLOANS!A3:C214,3,FALSE)),"",IF(VLOOKUP(A29,ValidationLOANS!A3:C214,3,FALSE)=1,"Debit","Credit"))</f>
        <v>Debit</v>
      </c>
      <c r="D29" s="184" t="str">
        <f>IF(ISNA(VLOOKUP(A29,ValidationLOANS!A3:B214,2,FALSE)),"",VLOOKUP(A29,ValidationLOANS!A3:B214,2,FALSE))</f>
        <v>Misc Current Assets</v>
      </c>
      <c r="E29" s="183" t="e">
        <f>IF(A29="",0,CONCATENATE("""",F13,""""," ","""","project",""""," ","""",+D12,""""," ","""",+A29,""""," ",+(ROUND(B29,0))))</f>
        <v>#VALUE!</v>
      </c>
      <c r="G29" s="185">
        <v>1190.01</v>
      </c>
    </row>
    <row r="30" spans="1:8" hidden="1" x14ac:dyDescent="0.2">
      <c r="A30" s="113">
        <v>1191</v>
      </c>
      <c r="B30" s="182">
        <f>INDEX('Balance Sheet'!$M$5:$M$1017,MATCH(G30,'Balance Sheet'!$D$5:$D$1017,0))</f>
        <v>0</v>
      </c>
      <c r="C30" s="183" t="str">
        <f>IF(ISNA(VLOOKUP(A30,ValidationLOANS!A3:C214,3,FALSE)),"",IF(VLOOKUP(A30,ValidationLOANS!A3:C214,3,FALSE)=1,"Debit","Credit"))</f>
        <v>Debit</v>
      </c>
      <c r="D30" s="184" t="str">
        <f>IF(ISNA(VLOOKUP(A30,ValidationLOANS!A3:B214,2,FALSE)),"",VLOOKUP(A30,ValidationLOANS!A3:B214,2,FALSE))</f>
        <v>Tenant Security Deposits</v>
      </c>
      <c r="E30" s="183" t="e">
        <f>IF(A30="",0,CONCATENATE("""",F13,""""," ","""","project",""""," ","""",+D12,""""," ","""",+A30,""""," ",+(ROUND(B30,0))))</f>
        <v>#VALUE!</v>
      </c>
      <c r="G30" s="185">
        <v>1191.01</v>
      </c>
    </row>
    <row r="31" spans="1:8" hidden="1" x14ac:dyDescent="0.2">
      <c r="A31" s="113">
        <v>1200</v>
      </c>
      <c r="B31" s="182">
        <f>INDEX('Balance Sheet'!$M$5:$M$1017,MATCH(G31,'Balance Sheet'!$D$5:$D$1017,0))</f>
        <v>0</v>
      </c>
      <c r="C31" s="183" t="str">
        <f>IF(ISNA(VLOOKUP(A31,ValidationLOANS!A3:C214,3,FALSE)),"",IF(VLOOKUP(A31,ValidationLOANS!A3:C214,3,FALSE)=1,"Debit","Credit"))</f>
        <v>Debit</v>
      </c>
      <c r="D31" s="184" t="str">
        <f>IF(ISNA(VLOOKUP(A31,ValidationLOANS!A3:B214,2,FALSE)),"",VLOOKUP(A31,ValidationLOANS!A3:B214,2,FALSE))</f>
        <v>Prepaid Expenses</v>
      </c>
      <c r="E31" s="183" t="e">
        <f>IF(A31="",0,CONCATENATE("""",F13,""""," ","""","project",""""," ","""",+D12,""""," ","""",+A31,""""," ",+(ROUND(B31,0))))</f>
        <v>#VALUE!</v>
      </c>
      <c r="G31" s="185">
        <v>1210.01</v>
      </c>
    </row>
    <row r="32" spans="1:8" hidden="1" x14ac:dyDescent="0.2">
      <c r="A32" s="113">
        <v>1310</v>
      </c>
      <c r="B32" s="182">
        <f>INDEX('Balance Sheet'!$M$5:$M$1017,MATCH(G32,'Balance Sheet'!$D$5:$D$1017,0))</f>
        <v>0</v>
      </c>
      <c r="C32" s="183" t="str">
        <f>IF(ISNA(VLOOKUP(A32,ValidationLOANS!A3:C214,3,FALSE)),"",IF(VLOOKUP(A32,ValidationLOANS!A3:C214,3,FALSE)=1,"Debit","Credit"))</f>
        <v>Debit</v>
      </c>
      <c r="D32" s="184" t="str">
        <f>IF(ISNA(VLOOKUP(A32,ValidationLOANS!A3:B214,2,FALSE)),"",VLOOKUP(A32,ValidationLOANS!A3:B214,2,FALSE))</f>
        <v>Escrow Deposits</v>
      </c>
      <c r="E32" s="183" t="e">
        <f>IF(A32="",0,CONCATENATE("""",F13,""""," ","""","project",""""," ","""",+D12,""""," ","""",+A32,""""," ",+(ROUND(B32,0))))</f>
        <v>#VALUE!</v>
      </c>
      <c r="G32" s="185">
        <v>1310.01</v>
      </c>
    </row>
    <row r="33" spans="1:8" hidden="1" x14ac:dyDescent="0.2">
      <c r="A33" s="113">
        <v>1311</v>
      </c>
      <c r="B33" s="182">
        <f>INDEX('Balance Sheet'!$M$5:$M$1017,MATCH(G33,'Balance Sheet'!$D$5:$D$1017,0))</f>
        <v>0</v>
      </c>
      <c r="C33" s="183" t="str">
        <f>IF(ISNA(VLOOKUP(A33,ValidationLOANS!A3:C214,3,FALSE)),"",IF(VLOOKUP(A33,ValidationLOANS!A3:C214,3,FALSE)=1,"Debit","Credit"))</f>
        <v>Debit</v>
      </c>
      <c r="D33" s="184" t="str">
        <f>IF(ISNA(VLOOKUP(A33,ValidationLOANS!A3:B214,2,FALSE)),"",VLOOKUP(A33,ValidationLOANS!A3:B214,2,FALSE))</f>
        <v>Real Estate Tax or PILOT Escrow</v>
      </c>
      <c r="E33" s="183" t="e">
        <f>IF(A33="",0,CONCATENATE("""",F13,""""," ","""","project",""""," ","""",+D12,""""," ","""",+A33,""""," ",+(ROUND(B33,0))))</f>
        <v>#VALUE!</v>
      </c>
      <c r="G33" s="185">
        <v>1310.22</v>
      </c>
    </row>
    <row r="34" spans="1:8" hidden="1" x14ac:dyDescent="0.2">
      <c r="A34" s="113">
        <v>1312</v>
      </c>
      <c r="B34" s="182">
        <f>INDEX('Balance Sheet'!$M$5:$M$1017,MATCH(G34,'Balance Sheet'!$D$5:$D$1017,0))</f>
        <v>0</v>
      </c>
      <c r="C34" s="183" t="str">
        <f>IF(ISNA(VLOOKUP(A34,ValidationLOANS!A3:C214,3,FALSE)),"",IF(VLOOKUP(A34,ValidationLOANS!A3:C214,3,FALSE)=1,"Debit","Credit"))</f>
        <v>Debit</v>
      </c>
      <c r="D34" s="184" t="str">
        <f>IF(ISNA(VLOOKUP(A34,ValidationLOANS!A3:B214,2,FALSE)),"",VLOOKUP(A34,ValidationLOANS!A3:B214,2,FALSE))</f>
        <v>Insurance Escrow</v>
      </c>
      <c r="E34" s="183" t="e">
        <f>IF(A34="",0,CONCATENATE("""",F13,""""," ","""","project",""""," ","""",+D12,""""," ","""",+A34,""""," ",+(ROUND(B34,0))))</f>
        <v>#VALUE!</v>
      </c>
      <c r="G34" s="185">
        <v>1310.21</v>
      </c>
    </row>
    <row r="35" spans="1:8" hidden="1" x14ac:dyDescent="0.2">
      <c r="A35" s="113">
        <v>1320</v>
      </c>
      <c r="B35" s="182">
        <f>INDEX('Balance Sheet'!$M$5:$M$1017,MATCH(G35,'Balance Sheet'!$D$5:$D$1017,0))</f>
        <v>0</v>
      </c>
      <c r="C35" s="183" t="str">
        <f>IF(ISNA(VLOOKUP(A35,ValidationLOANS!A3:C214,3,FALSE)),"",IF(VLOOKUP(A35,ValidationLOANS!A3:C214,3,FALSE)=1,"Debit","Credit"))</f>
        <v>Debit</v>
      </c>
      <c r="D35" s="184" t="str">
        <f>IF(ISNA(VLOOKUP(A35,ValidationLOANS!A3:B214,2,FALSE)),"",VLOOKUP(A35,ValidationLOANS!A3:B214,2,FALSE))</f>
        <v>Reserve for Replacements</v>
      </c>
      <c r="E35" s="183" t="e">
        <f>IF(A35="",0,CONCATENATE("""",F13,""""," ","""","project",""""," ","""",+D12,""""," ","""",+A35,""""," ",+(ROUND(B35,0))))</f>
        <v>#VALUE!</v>
      </c>
      <c r="G35" s="185">
        <v>1320.01</v>
      </c>
    </row>
    <row r="36" spans="1:8" hidden="1" x14ac:dyDescent="0.2">
      <c r="A36" s="113">
        <v>1330</v>
      </c>
      <c r="B36" s="182">
        <f>INDEX('Balance Sheet'!$M$5:$M$1017,MATCH(G36,'Balance Sheet'!$D$5:$D$1017,0))</f>
        <v>0</v>
      </c>
      <c r="C36" s="183" t="str">
        <f>IF(ISNA(VLOOKUP(A36,ValidationLOANS!A3:C214,3,FALSE)),"",IF(VLOOKUP(A36,ValidationLOANS!A3:C214,3,FALSE)=1,"Debit","Credit"))</f>
        <v>Debit</v>
      </c>
      <c r="D36" s="184" t="str">
        <f>IF(ISNA(VLOOKUP(A36,ValidationLOANS!A3:B214,2,FALSE)),"",VLOOKUP(A36,ValidationLOANS!A3:B214,2,FALSE))</f>
        <v>Other Reserve</v>
      </c>
      <c r="E36" s="183" t="e">
        <f>IF(A36="",0,CONCATENATE("""",F13,""""," ","""","project",""""," ","""",+D12,""""," ","""",+A36,""""," ",+(ROUND(B36,0))))</f>
        <v>#VALUE!</v>
      </c>
      <c r="G36" s="185">
        <v>1330.01</v>
      </c>
    </row>
    <row r="37" spans="1:8" hidden="1" x14ac:dyDescent="0.2">
      <c r="A37" s="113">
        <v>1340</v>
      </c>
      <c r="B37" s="182">
        <f>INDEX('Balance Sheet'!$M$5:$M$1017,MATCH(G37,'Balance Sheet'!$D$5:$D$1017,0))</f>
        <v>0</v>
      </c>
      <c r="C37" s="183" t="str">
        <f>IF(ISNA(VLOOKUP(A37,ValidationLOANS!A3:C214,3,FALSE)),"",IF(VLOOKUP(A37,ValidationLOANS!A3:C214,3,FALSE)=1,"Debit","Credit"))</f>
        <v>Debit</v>
      </c>
      <c r="D37" s="184" t="str">
        <f>IF(ISNA(VLOOKUP(A37,ValidationLOANS!A3:B214,2,FALSE)),"",VLOOKUP(A37,ValidationLOANS!A3:B214,2,FALSE))</f>
        <v>Residual Receipts Reserve</v>
      </c>
      <c r="E37" s="183" t="e">
        <f>IF(A37="",0,CONCATENATE("""",F13,""""," ","""","project",""""," ","""",+D12,""""," ","""",+A37,""""," ",+(ROUND(B37,0))))</f>
        <v>#VALUE!</v>
      </c>
      <c r="G37" s="185">
        <v>1340.01</v>
      </c>
    </row>
    <row r="38" spans="1:8" hidden="1" x14ac:dyDescent="0.2">
      <c r="A38" s="113">
        <v>1381</v>
      </c>
      <c r="B38" s="182">
        <f>INDEX('Balance Sheet'!$M$5:$M$1017,MATCH(G38,'Balance Sheet'!$D$5:$D$1017,0))</f>
        <v>0</v>
      </c>
      <c r="C38" s="183" t="str">
        <f>IF(ISNA(VLOOKUP(A38,ValidationLOANS!A3:C214,3,FALSE)),"",IF(VLOOKUP(A38,ValidationLOANS!A3:C214,3,FALSE)=1,"Debit","Credit"))</f>
        <v>Debit</v>
      </c>
      <c r="D38" s="184" t="str">
        <f>IF(ISNA(VLOOKUP(A38,ValidationLOANS!A3:B214,2,FALSE)),"",VLOOKUP(A38,ValidationLOANS!A3:B214,2,FALSE))</f>
        <v>Management Improvement and Operating Plan</v>
      </c>
      <c r="E38" s="183" t="e">
        <f>IF(A38="",0,CONCATENATE("""",F13,""""," ","""","project",""""," ","""",+D12,""""," ","""",+A38,""""," ",+(ROUND(B38,0))))</f>
        <v>#VALUE!</v>
      </c>
      <c r="G38" s="185">
        <v>1380.01</v>
      </c>
      <c r="H38" s="112" t="s">
        <v>1442</v>
      </c>
    </row>
    <row r="39" spans="1:8" hidden="1" x14ac:dyDescent="0.2">
      <c r="A39" s="113">
        <v>1390</v>
      </c>
      <c r="B39" s="182">
        <f>INDEX('Balance Sheet'!$M$5:$M$1017,MATCH(G39,'Balance Sheet'!$D$5:$D$1017,0))</f>
        <v>0</v>
      </c>
      <c r="C39" s="183" t="str">
        <f>IF(ISNA(VLOOKUP(A39,ValidationLOANS!A3:C214,3,FALSE)),"",IF(VLOOKUP(A39,ValidationLOANS!A3:C214,3,FALSE)=1,"Debit","Credit"))</f>
        <v>Debit</v>
      </c>
      <c r="D39" s="184" t="str">
        <f>IF(ISNA(VLOOKUP(A39,ValidationLOANS!A3:B214,2,FALSE)),"",VLOOKUP(A39,ValidationLOANS!A3:B214,2,FALSE))</f>
        <v>Development Cost Escrow</v>
      </c>
      <c r="E39" s="183" t="e">
        <f>IF(A39="",0,CONCATENATE("""",F13,""""," ","""","project",""""," ","""",+D12,""""," ","""",+A39,""""," ",+(ROUND(B39,0))))</f>
        <v>#VALUE!</v>
      </c>
      <c r="G39" s="185">
        <v>1360.01</v>
      </c>
      <c r="H39" s="112" t="s">
        <v>1442</v>
      </c>
    </row>
    <row r="40" spans="1:8" hidden="1" x14ac:dyDescent="0.2">
      <c r="A40" s="113">
        <v>1392</v>
      </c>
      <c r="B40" s="182">
        <f>INDEX('Balance Sheet'!$M$5:$M$1017,MATCH(G40,'Balance Sheet'!$D$5:$D$1017,0))</f>
        <v>0</v>
      </c>
      <c r="C40" s="183" t="str">
        <f>IF(ISNA(VLOOKUP(A40,ValidationLOANS!A3:C214,3,FALSE)),"",IF(VLOOKUP(A40,ValidationLOANS!A3:C214,3,FALSE)=1,"Debit","Credit"))</f>
        <v>Debit</v>
      </c>
      <c r="D40" s="184" t="str">
        <f>IF(ISNA(VLOOKUP(A40,ValidationLOANS!A3:B214,2,FALSE)),"",VLOOKUP(A40,ValidationLOANS!A3:B214,2,FALSE))</f>
        <v>FHA Insurance Reserve</v>
      </c>
      <c r="E40" s="183" t="e">
        <f>IF(A40="",0,CONCATENATE("""",F13,""""," ","""","project",""""," ","""",+D12,""""," ","""",+A40,""""," ",+(ROUND(B40,0))))</f>
        <v>#VALUE!</v>
      </c>
      <c r="G40" s="185">
        <v>1360.41</v>
      </c>
      <c r="H40" s="112" t="s">
        <v>1442</v>
      </c>
    </row>
    <row r="41" spans="1:8" hidden="1" x14ac:dyDescent="0.2">
      <c r="A41" s="113">
        <v>1410</v>
      </c>
      <c r="B41" s="182">
        <f>INDEX('Balance Sheet'!$M$5:$M$1017,MATCH(G41,'Balance Sheet'!$D$5:$D$1017,0))</f>
        <v>0</v>
      </c>
      <c r="C41" s="183" t="str">
        <f>IF(ISNA(VLOOKUP(A41,ValidationLOANS!A3:C214,3,FALSE)),"",IF(VLOOKUP(A41,ValidationLOANS!A3:C214,3,FALSE)=1,"Debit","Credit"))</f>
        <v>Debit</v>
      </c>
      <c r="D41" s="184" t="str">
        <f>IF(ISNA(VLOOKUP(A41,ValidationLOANS!A3:B214,2,FALSE)),"",VLOOKUP(A41,ValidationLOANS!A3:B214,2,FALSE))</f>
        <v>Land</v>
      </c>
      <c r="E41" s="183" t="e">
        <f>IF(A41="",0,CONCATENATE("""",F13,""""," ","""","project",""""," ","""",+D12,""""," ","""",+A41,""""," ",+(ROUND(B41,0))))</f>
        <v>#VALUE!</v>
      </c>
      <c r="G41" s="185">
        <v>1410.01</v>
      </c>
    </row>
    <row r="42" spans="1:8" hidden="1" x14ac:dyDescent="0.2">
      <c r="A42" s="113">
        <v>1420</v>
      </c>
      <c r="B42" s="182">
        <f>INDEX('Balance Sheet'!$M$5:$M$1017,MATCH(G42,'Balance Sheet'!$D$5:$D$1017,0))</f>
        <v>0</v>
      </c>
      <c r="C42" s="183" t="str">
        <f>IF(ISNA(VLOOKUP(A42,ValidationLOANS!A3:C214,3,FALSE)),"",IF(VLOOKUP(A42,ValidationLOANS!A3:C214,3,FALSE)=1,"Debit","Credit"))</f>
        <v>Debit</v>
      </c>
      <c r="D42" s="184" t="str">
        <f>IF(ISNA(VLOOKUP(A42,ValidationLOANS!A3:B214,2,FALSE)),"",VLOOKUP(A42,ValidationLOANS!A3:B214,2,FALSE))</f>
        <v>Buildings</v>
      </c>
      <c r="E42" s="183" t="e">
        <f>IF(A42="",0,CONCATENATE("""",F13,""""," ","""","project",""""," ","""",+D12,""""," ","""",+A42,""""," ",+(ROUND(B42,0))))</f>
        <v>#VALUE!</v>
      </c>
      <c r="G42" s="185">
        <v>1420.01</v>
      </c>
    </row>
    <row r="43" spans="1:8" hidden="1" x14ac:dyDescent="0.2">
      <c r="A43" s="113">
        <v>1440</v>
      </c>
      <c r="B43" s="182">
        <f>INDEX('Balance Sheet'!$M$5:$M$1017,MATCH(G43,'Balance Sheet'!$D$5:$D$1017,0))</f>
        <v>0</v>
      </c>
      <c r="C43" s="183" t="str">
        <f>IF(ISNA(VLOOKUP(A43,ValidationLOANS!A3:C214,3,FALSE)),"",IF(VLOOKUP(A43,ValidationLOANS!A3:C214,3,FALSE)=1,"Debit","Credit"))</f>
        <v>Debit</v>
      </c>
      <c r="D43" s="184" t="str">
        <f>IF(ISNA(VLOOKUP(A43,ValidationLOANS!A3:B214,2,FALSE)),"",VLOOKUP(A43,ValidationLOANS!A3:B214,2,FALSE))</f>
        <v>Building Equipment (portable)</v>
      </c>
      <c r="E43" s="183" t="e">
        <f>IF(A43="",0,CONCATENATE("""",F13,""""," ","""","project",""""," ","""",+D12,""""," ","""",+A43,""""," ",+(ROUND(B43,0))))</f>
        <v>#VALUE!</v>
      </c>
      <c r="G43" s="185">
        <v>1440.01</v>
      </c>
      <c r="H43" s="112" t="s">
        <v>1442</v>
      </c>
    </row>
    <row r="44" spans="1:8" hidden="1" x14ac:dyDescent="0.2">
      <c r="A44" s="113">
        <v>1450</v>
      </c>
      <c r="B44" s="182">
        <f>INDEX('Balance Sheet'!$M$5:$M$1017,MATCH(G44,'Balance Sheet'!$D$5:$D$1017,0))</f>
        <v>0</v>
      </c>
      <c r="C44" s="183" t="str">
        <f>IF(ISNA(VLOOKUP(A44,ValidationLOANS!A3:C214,3,FALSE)),"",IF(VLOOKUP(A44,ValidationLOANS!A3:C214,3,FALSE)=1,"Debit","Credit"))</f>
        <v>Debit</v>
      </c>
      <c r="D44" s="184" t="str">
        <f>IF(ISNA(VLOOKUP(A44,ValidationLOANS!A3:B214,2,FALSE)),"",VLOOKUP(A44,ValidationLOANS!A3:B214,2,FALSE))</f>
        <v>Furniture for Project/Tenant Use</v>
      </c>
      <c r="E44" s="183" t="e">
        <f>IF(A44="",0,CONCATENATE("""",F13,""""," ","""","project",""""," ","""",+D12,""""," ","""",+A44,""""," ",+(ROUND(B44,0))))</f>
        <v>#VALUE!</v>
      </c>
      <c r="G44" s="185">
        <v>1450.31</v>
      </c>
    </row>
    <row r="45" spans="1:8" hidden="1" x14ac:dyDescent="0.2">
      <c r="A45" s="113">
        <v>1460</v>
      </c>
      <c r="B45" s="182">
        <f>INDEX('Balance Sheet'!$M$5:$M$1017,MATCH(G45,'Balance Sheet'!$D$5:$D$1017,0))</f>
        <v>0</v>
      </c>
      <c r="C45" s="183" t="str">
        <f>IF(ISNA(VLOOKUP(A45,ValidationLOANS!A3:C214,3,FALSE)),"",IF(VLOOKUP(A45,ValidationLOANS!A3:C214,3,FALSE)=1,"Debit","Credit"))</f>
        <v>Debit</v>
      </c>
      <c r="D45" s="184" t="str">
        <f>IF(ISNA(VLOOKUP(A45,ValidationLOANS!A3:B214,2,FALSE)),"",VLOOKUP(A45,ValidationLOANS!A3:B214,2,FALSE))</f>
        <v>Furnishings</v>
      </c>
      <c r="E45" s="183" t="e">
        <f>IF(A45="",0,CONCATENATE("""",F13,""""," ","""","project",""""," ","""",+D12,""""," ","""",+A45,""""," ",+(ROUND(B45,0))))</f>
        <v>#VALUE!</v>
      </c>
      <c r="G45" s="185">
        <v>1450.01</v>
      </c>
    </row>
    <row r="46" spans="1:8" hidden="1" x14ac:dyDescent="0.2">
      <c r="A46" s="113">
        <v>1465</v>
      </c>
      <c r="B46" s="182">
        <f>INDEX('Balance Sheet'!$M$5:$M$1017,MATCH(G46,'Balance Sheet'!$D$5:$D$1017,0))</f>
        <v>0</v>
      </c>
      <c r="C46" s="183" t="str">
        <f>IF(ISNA(VLOOKUP(A46,ValidationLOANS!A3:C214,3,FALSE)),"",IF(VLOOKUP(A46,ValidationLOANS!A3:C214,3,FALSE)=1,"Debit","Credit"))</f>
        <v>Debit</v>
      </c>
      <c r="D46" s="184" t="str">
        <f>IF(ISNA(VLOOKUP(A46,ValidationLOANS!A3:B214,2,FALSE)),"",VLOOKUP(A46,ValidationLOANS!A3:B214,2,FALSE))</f>
        <v>Office Furniture and Equipment</v>
      </c>
      <c r="E46" s="183" t="e">
        <f>IF(A46="",0,CONCATENATE("""",F13,""""," ","""","project",""""," ","""",+D12,""""," ","""",+A46,""""," ",+(ROUND(B46,0))))</f>
        <v>#VALUE!</v>
      </c>
      <c r="G46" s="185">
        <v>1450.91</v>
      </c>
    </row>
    <row r="47" spans="1:8" hidden="1" x14ac:dyDescent="0.2">
      <c r="A47" s="113">
        <v>1470</v>
      </c>
      <c r="B47" s="182">
        <f>INDEX('Balance Sheet'!$M$5:$M$1017,MATCH(G47,'Balance Sheet'!$D$5:$D$1017,0))</f>
        <v>0</v>
      </c>
      <c r="C47" s="183" t="str">
        <f>IF(ISNA(VLOOKUP(A47,ValidationLOANS!A3:C214,3,FALSE)),"",IF(VLOOKUP(A47,ValidationLOANS!A3:C214,3,FALSE)=1,"Debit","Credit"))</f>
        <v>Debit</v>
      </c>
      <c r="D47" s="184" t="str">
        <f>IF(ISNA(VLOOKUP(A47,ValidationLOANS!A3:B214,2,FALSE)),"",VLOOKUP(A47,ValidationLOANS!A3:B214,2,FALSE))</f>
        <v>Maintenance Equipment</v>
      </c>
      <c r="E47" s="183" t="e">
        <f>IF(A47="",0,CONCATENATE("""",F13,""""," ","""","project",""""," ","""",+D12,""""," ","""",+A47,""""," ",+(ROUND(B47,0))))</f>
        <v>#VALUE!</v>
      </c>
      <c r="G47" s="185">
        <v>1470.01</v>
      </c>
    </row>
    <row r="48" spans="1:8" hidden="1" x14ac:dyDescent="0.2">
      <c r="A48" s="113">
        <v>1480</v>
      </c>
      <c r="B48" s="182">
        <f>INDEX('Balance Sheet'!$M$5:$M$1017,MATCH(G48,'Balance Sheet'!$D$5:$D$1017,0))</f>
        <v>0</v>
      </c>
      <c r="C48" s="183" t="str">
        <f>IF(ISNA(VLOOKUP(A48,ValidationLOANS!A3:C214,3,FALSE)),"",IF(VLOOKUP(A48,ValidationLOANS!A3:C214,3,FALSE)=1,"Debit","Credit"))</f>
        <v>Debit</v>
      </c>
      <c r="D48" s="184" t="str">
        <f>IF(ISNA(VLOOKUP(A48,ValidationLOANS!A3:B214,2,FALSE)),"",VLOOKUP(A48,ValidationLOANS!A3:B214,2,FALSE))</f>
        <v>Motor Vehicles</v>
      </c>
      <c r="E48" s="183" t="e">
        <f>IF(A48="",0,CONCATENATE("""",F13,""""," ","""","project",""""," ","""",+D12,""""," ","""",+A48,""""," ",+(ROUND(B48,0))))</f>
        <v>#VALUE!</v>
      </c>
      <c r="G48" s="185">
        <v>1480.01</v>
      </c>
    </row>
    <row r="49" spans="1:8" hidden="1" x14ac:dyDescent="0.2">
      <c r="A49" s="113">
        <v>1490</v>
      </c>
      <c r="B49" s="182">
        <f>INDEX('Balance Sheet'!$M$5:$M$1017,MATCH(G49,'Balance Sheet'!$D$5:$D$1017,0))</f>
        <v>0</v>
      </c>
      <c r="C49" s="183" t="str">
        <f>IF(ISNA(VLOOKUP(A49,ValidationLOANS!A3:C214,3,FALSE)),"",IF(VLOOKUP(A49,ValidationLOANS!A3:C214,3,FALSE)=1,"Debit","Credit"))</f>
        <v>Debit</v>
      </c>
      <c r="D49" s="184" t="str">
        <f>IF(ISNA(VLOOKUP(A49,ValidationLOANS!A3:B214,2,FALSE)),"",VLOOKUP(A49,ValidationLOANS!A3:B214,2,FALSE))</f>
        <v>Misc Fixed Assets</v>
      </c>
      <c r="E49" s="183" t="e">
        <f>IF(A49="",0,CONCATENATE("""",F13,""""," ","""","project",""""," ","""",+D12,""""," ","""",+A49,""""," ",+(ROUND(B49,0))))</f>
        <v>#VALUE!</v>
      </c>
      <c r="G49" s="185">
        <v>1490.01</v>
      </c>
    </row>
    <row r="50" spans="1:8" hidden="1" x14ac:dyDescent="0.2">
      <c r="A50" s="113">
        <v>1495</v>
      </c>
      <c r="B50" s="182">
        <f>INDEX('Balance Sheet'!$M$5:$M$1017,MATCH(G50,'Balance Sheet'!$D$5:$D$1017,0))</f>
        <v>0</v>
      </c>
      <c r="C50" s="188" t="str">
        <f>IF(ISNA(VLOOKUP(A50,ValidationLOANS!A3:C214,3,FALSE)),"",IF(VLOOKUP(A50,ValidationLOANS!A3:C214,3,FALSE)=1,"Debit","Credit"))</f>
        <v>Credit</v>
      </c>
      <c r="D50" s="184" t="str">
        <f>IF(ISNA(VLOOKUP(A50,ValidationLOANS!A3:B214,2,FALSE)),"",VLOOKUP(A50,ValidationLOANS!A3:B214,2,FALSE))</f>
        <v>Accumulated Depreciation</v>
      </c>
      <c r="E50" s="183" t="e">
        <f>IF(A50="",0,CONCATENATE("""",F13,""""," ","""","project",""""," ","""",+D12,""""," ","""",+A50,""""," ",+(ROUND(-B50,0))))</f>
        <v>#VALUE!</v>
      </c>
      <c r="G50" s="185">
        <v>1490.11</v>
      </c>
      <c r="H50" s="189" t="s">
        <v>1362</v>
      </c>
    </row>
    <row r="51" spans="1:8" hidden="1" x14ac:dyDescent="0.2">
      <c r="A51" s="113">
        <v>1510</v>
      </c>
      <c r="B51" s="182">
        <f>INDEX('Balance Sheet'!$M$5:$M$1017,MATCH(G51,'Balance Sheet'!$D$5:$D$1017,0))</f>
        <v>0</v>
      </c>
      <c r="C51" s="183" t="str">
        <f>IF(ISNA(VLOOKUP(A51,ValidationLOANS!A3:C214,3,FALSE)),"",IF(VLOOKUP(A51,ValidationLOANS!A3:C214,3,FALSE)=1,"Debit","Credit"))</f>
        <v>Debit</v>
      </c>
      <c r="D51" s="184" t="str">
        <f>IF(ISNA(VLOOKUP(A51,ValidationLOANS!A3:B214,2,FALSE)),"",VLOOKUP(A51,ValidationLOANS!A3:B214,2,FALSE))</f>
        <v>Investments-Operations</v>
      </c>
      <c r="E51" s="183" t="e">
        <f>IF(A51="",0,CONCATENATE("""",F13,""""," ","""","project",""""," ","""",+D12,""""," ","""",+A51,""""," ",+(ROUND(B51,0))))</f>
        <v>#VALUE!</v>
      </c>
      <c r="G51" s="185">
        <v>1510.01</v>
      </c>
    </row>
    <row r="52" spans="1:8" hidden="1" x14ac:dyDescent="0.2">
      <c r="A52" s="113">
        <v>1515</v>
      </c>
      <c r="B52" s="182">
        <f>INDEX('Balance Sheet'!$M$5:$M$1017,MATCH(G52,'Balance Sheet'!$D$5:$D$1017,0))</f>
        <v>0</v>
      </c>
      <c r="C52" s="183" t="str">
        <f>IF(ISNA(VLOOKUP(A52,ValidationLOANS!A3:C214,3,FALSE)),"",IF(VLOOKUP(A52,ValidationLOANS!A3:C214,3,FALSE)=1,"Debit","Credit"))</f>
        <v>Debit</v>
      </c>
      <c r="D52" s="184" t="str">
        <f>IF(ISNA(VLOOKUP(A52,ValidationLOANS!A3:B214,2,FALSE)),"",VLOOKUP(A52,ValidationLOANS!A3:B214,2,FALSE))</f>
        <v>Investments-Entity</v>
      </c>
      <c r="E52" s="183" t="e">
        <f>IF(A52="",0,CONCATENATE("""",F13,""""," ","""","project",""""," ","""",+D12,""""," ","""",+A52,""""," ",+(ROUND(B52,0))))</f>
        <v>#VALUE!</v>
      </c>
      <c r="G52" s="185">
        <v>1515.01</v>
      </c>
      <c r="H52" s="112" t="s">
        <v>1442</v>
      </c>
    </row>
    <row r="53" spans="1:8" hidden="1" x14ac:dyDescent="0.2">
      <c r="A53" s="113">
        <v>1520</v>
      </c>
      <c r="B53" s="182">
        <f>INDEX('Balance Sheet'!$M$5:$M$1017,MATCH(G53,'Balance Sheet'!$D$5:$D$1017,0))</f>
        <v>0</v>
      </c>
      <c r="C53" s="183" t="str">
        <f>IF(ISNA(VLOOKUP(A53,ValidationLOANS!A3:C214,3,FALSE)),"",IF(VLOOKUP(A53,ValidationLOANS!A3:C214,3,FALSE)=1,"Debit","Credit"))</f>
        <v>Debit</v>
      </c>
      <c r="D53" s="184" t="str">
        <f>IF(ISNA(VLOOKUP(A53,ValidationLOANS!A3:B214,2,FALSE)),"",VLOOKUP(A53,ValidationLOANS!A3:B214,2,FALSE))</f>
        <v>Intangible Assets</v>
      </c>
      <c r="E53" s="183" t="e">
        <f>IF(A53="",0,CONCATENATE("""",F13,""""," ","""","project",""""," ","""",+D12,""""," ","""",+A53,""""," ",+(ROUND(B53,0))))</f>
        <v>#VALUE!</v>
      </c>
      <c r="G53" s="185">
        <v>1530.01</v>
      </c>
    </row>
    <row r="54" spans="1:8" hidden="1" x14ac:dyDescent="0.2">
      <c r="A54" s="113">
        <v>1590</v>
      </c>
      <c r="B54" s="182">
        <f>INDEX('Balance Sheet'!$M$5:$M$1017,MATCH(G54,'Balance Sheet'!$D$5:$D$1017,0))</f>
        <v>0</v>
      </c>
      <c r="C54" s="183" t="str">
        <f>IF(ISNA(VLOOKUP(A54,ValidationLOANS!A3:C214,3,FALSE)),"",IF(VLOOKUP(A54,ValidationLOANS!A3:C214,3,FALSE)=1,"Debit","Credit"))</f>
        <v>Debit</v>
      </c>
      <c r="D54" s="184" t="str">
        <f>IF(ISNA(VLOOKUP(A54,ValidationLOANS!A3:B214,2,FALSE)),"",VLOOKUP(A54,ValidationLOANS!A3:B214,2,FALSE))</f>
        <v>Misc Other Assets</v>
      </c>
      <c r="E54" s="183" t="e">
        <f>IF(A54="",0,CONCATENATE("""",F13,""""," ","""","project",""""," ","""",+D12,""""," ","""",+A54,""""," ",+(ROUND(B54,0))))</f>
        <v>#VALUE!</v>
      </c>
      <c r="G54" s="185">
        <v>1910.01</v>
      </c>
    </row>
    <row r="55" spans="1:8" hidden="1" x14ac:dyDescent="0.2">
      <c r="A55" s="113">
        <v>2105</v>
      </c>
      <c r="B55" s="182">
        <f>INDEX('Balance Sheet'!$M$5:$M$1017,MATCH(G55,'Balance Sheet'!$D$5:$D$1017,0))</f>
        <v>0</v>
      </c>
      <c r="C55" s="183" t="str">
        <f>IF(ISNA(VLOOKUP(A55,ValidationLOANS!A3:C214,3,FALSE)),"",IF(VLOOKUP(A55,ValidationLOANS!A3:C214,3,FALSE)=1,"Debit","Credit"))</f>
        <v>Credit</v>
      </c>
      <c r="D55" s="184" t="str">
        <f>IF(ISNA(VLOOKUP(A55,ValidationLOANS!A3:B214,2,FALSE)),"",VLOOKUP(A55,ValidationLOANS!A3:B214,2,FALSE))</f>
        <v>Bank Overdraft-Operations</v>
      </c>
      <c r="E55" s="183" t="e">
        <f>IF(A55="",0,CONCATENATE("""",F13,""""," ","""","project",""""," ","""",+D12,""""," ","""",+A55,""""," ",+(ROUND(B55,0))))</f>
        <v>#VALUE!</v>
      </c>
      <c r="G55" s="185">
        <v>2105.0100000000002</v>
      </c>
    </row>
    <row r="56" spans="1:8" hidden="1" x14ac:dyDescent="0.2">
      <c r="A56" s="113">
        <v>2109</v>
      </c>
      <c r="B56" s="182">
        <f>INDEX('Balance Sheet'!$M$5:$M$1017,MATCH(G56,'Balance Sheet'!$D$5:$D$1017,0))</f>
        <v>0</v>
      </c>
      <c r="C56" s="183" t="str">
        <f>IF(ISNA(VLOOKUP(A56,ValidationLOANS!A3:C214,3,FALSE)),"",IF(VLOOKUP(A56,ValidationLOANS!A3:C214,3,FALSE)=1,"Debit","Credit"))</f>
        <v>Credit</v>
      </c>
      <c r="D56" s="184" t="str">
        <f>IF(ISNA(VLOOKUP(A56,ValidationLOANS!A3:B214,2,FALSE)),"",VLOOKUP(A56,ValidationLOANS!A3:B214,2,FALSE))</f>
        <v>Accounts Payable - 30 Days</v>
      </c>
      <c r="E56" s="183" t="e">
        <f>IF(A56="",0,CONCATENATE("""",F13,""""," ","""","project",""""," ","""",+D12,""""," ","""",+A56,""""," ",+(ROUND(B56,0))))</f>
        <v>#VALUE!</v>
      </c>
      <c r="G56" s="185">
        <v>2110.91</v>
      </c>
      <c r="H56" s="195" t="s">
        <v>1444</v>
      </c>
    </row>
    <row r="57" spans="1:8" hidden="1" x14ac:dyDescent="0.2">
      <c r="A57" s="113">
        <v>2110</v>
      </c>
      <c r="B57" s="182">
        <f>INDEX('Balance Sheet'!$M$5:$M$1017,MATCH(G57,'Balance Sheet'!$D$5:$D$1017,0))</f>
        <v>0</v>
      </c>
      <c r="C57" s="183" t="str">
        <f>IF(ISNA(VLOOKUP(A57,ValidationLOANS!A3:C214,3,FALSE)),"",IF(VLOOKUP(A57,ValidationLOANS!A3:C214,3,FALSE)=1,"Debit","Credit"))</f>
        <v>Credit</v>
      </c>
      <c r="D57" s="184" t="str">
        <f>IF(ISNA(VLOOKUP(A57,ValidationLOANS!A3:B214,2,FALSE)),"",VLOOKUP(A57,ValidationLOANS!A3:B214,2,FALSE))</f>
        <v>Accounts Payable-Operations</v>
      </c>
      <c r="E57" s="183" t="e">
        <f>IF(A57="",0,CONCATENATE("""",F13,""""," ","""","project",""""," ","""",+D12,""""," ","""",+A57,""""," ",+(ROUND(B57,0))))</f>
        <v>#VALUE!</v>
      </c>
      <c r="G57" s="185">
        <v>2110.0100000000002</v>
      </c>
    </row>
    <row r="58" spans="1:8" hidden="1" x14ac:dyDescent="0.2">
      <c r="A58" s="113">
        <v>2111</v>
      </c>
      <c r="B58" s="182">
        <f>INDEX('Balance Sheet'!$M$5:$M$1017,MATCH(G58,'Balance Sheet'!$D$5:$D$1017,0))</f>
        <v>0</v>
      </c>
      <c r="C58" s="183" t="str">
        <f>IF(ISNA(VLOOKUP(A58,ValidationLOANS!A3:C214,3,FALSE)),"",IF(VLOOKUP(A58,ValidationLOANS!A3:C214,3,FALSE)=1,"Debit","Credit"))</f>
        <v>Credit</v>
      </c>
      <c r="D58" s="184" t="str">
        <f>IF(ISNA(VLOOKUP(A58,ValidationLOANS!A3:B214,2,FALSE)),"",VLOOKUP(A58,ValidationLOANS!A3:B214,2,FALSE))</f>
        <v>Accounts Payable-Construction/Development</v>
      </c>
      <c r="E58" s="183" t="e">
        <f>IF(A58="",0,CONCATENATE("""",F13,""""," ","""","project",""""," ","""",+D12,""""," ","""",+A58,""""," ",+(ROUND(B58,0))))</f>
        <v>#VALUE!</v>
      </c>
      <c r="G58" s="185">
        <v>2110.11</v>
      </c>
      <c r="H58" s="112" t="s">
        <v>1442</v>
      </c>
    </row>
    <row r="59" spans="1:8" hidden="1" x14ac:dyDescent="0.2">
      <c r="A59" s="113">
        <v>2112</v>
      </c>
      <c r="B59" s="182">
        <f>INDEX('Balance Sheet'!$M$5:$M$1017,MATCH(G59,'Balance Sheet'!$D$5:$D$1017,0))</f>
        <v>0</v>
      </c>
      <c r="C59" s="183" t="str">
        <f>IF(ISNA(VLOOKUP(A59,ValidationLOANS!A3:C214,3,FALSE)),"",IF(VLOOKUP(A59,ValidationLOANS!A3:C214,3,FALSE)=1,"Debit","Credit"))</f>
        <v>Credit</v>
      </c>
      <c r="D59" s="184" t="str">
        <f>IF(ISNA(VLOOKUP(A59,ValidationLOANS!A3:B214,2,FALSE)),"",VLOOKUP(A59,ValidationLOANS!A3:B214,2,FALSE))</f>
        <v>Accounts Payable-Project Improvements Items</v>
      </c>
      <c r="E59" s="183" t="e">
        <f>IF(A59="",0,CONCATENATE("""",F13,""""," ","""","project",""""," ","""",+D12,""""," ","""",+A59,""""," ",+(ROUND(B59,0))))</f>
        <v>#VALUE!</v>
      </c>
      <c r="G59" s="185">
        <v>2112.0100000000002</v>
      </c>
      <c r="H59" s="112" t="s">
        <v>1442</v>
      </c>
    </row>
    <row r="60" spans="1:8" hidden="1" x14ac:dyDescent="0.2">
      <c r="A60" s="113">
        <v>2113</v>
      </c>
      <c r="B60" s="182">
        <f>INDEX('Balance Sheet'!$M$5:$M$1017,MATCH(G60,'Balance Sheet'!$D$5:$D$1017,0))</f>
        <v>0</v>
      </c>
      <c r="C60" s="183" t="str">
        <f>IF(ISNA(VLOOKUP(A60,ValidationLOANS!A3:C214,3,FALSE)),"",IF(VLOOKUP(A60,ValidationLOANS!A3:C214,3,FALSE)=1,"Debit","Credit"))</f>
        <v>Credit</v>
      </c>
      <c r="D60" s="184" t="str">
        <f>IF(ISNA(VLOOKUP(A60,ValidationLOANS!A3:B214,2,FALSE)),"",VLOOKUP(A60,ValidationLOANS!A3:B214,2,FALSE))</f>
        <v>Accounts Payable-Entity</v>
      </c>
      <c r="E60" s="183" t="e">
        <f>IF(A60="",0,CONCATENATE("""",F13,""""," ","""","project",""""," ","""",+D12,""""," ","""",+A60,""""," ",+(ROUND(B60,0))))</f>
        <v>#VALUE!</v>
      </c>
      <c r="G60" s="185">
        <v>2113.0100000000002</v>
      </c>
      <c r="H60" s="112" t="s">
        <v>1442</v>
      </c>
    </row>
    <row r="61" spans="1:8" hidden="1" x14ac:dyDescent="0.2">
      <c r="A61" s="113">
        <v>2115</v>
      </c>
      <c r="B61" s="182">
        <f>INDEX('Balance Sheet'!$M$5:$M$1017,MATCH(G61,'Balance Sheet'!$D$5:$D$1017,0))</f>
        <v>0</v>
      </c>
      <c r="C61" s="183" t="str">
        <f>IF(ISNA(VLOOKUP(A61,ValidationLOANS!A3:C214,3,FALSE)),"",IF(VLOOKUP(A61,ValidationLOANS!A3:C214,3,FALSE)=1,"Debit","Credit"))</f>
        <v>Credit</v>
      </c>
      <c r="D61" s="184" t="str">
        <f>IF(ISNA(VLOOKUP(A61,ValidationLOANS!A3:B214,2,FALSE)),"",VLOOKUP(A61,ValidationLOANS!A3:B214,2,FALSE))</f>
        <v>Accounts Payable-236 Excess Income Due HUD</v>
      </c>
      <c r="E61" s="183" t="e">
        <f>IF(A61="",0,CONCATENATE("""",F13,""""," ","""","project",""""," ","""",+D12,""""," ","""",+A61,""""," ",+(ROUND(B61,0))))</f>
        <v>#VALUE!</v>
      </c>
      <c r="G61" s="185">
        <v>2115.11</v>
      </c>
      <c r="H61" s="112" t="s">
        <v>1442</v>
      </c>
    </row>
    <row r="62" spans="1:8" hidden="1" x14ac:dyDescent="0.2">
      <c r="A62" s="113">
        <v>2116</v>
      </c>
      <c r="B62" s="182">
        <f>INDEX('Balance Sheet'!$M$5:$M$1017,MATCH(G62,'Balance Sheet'!$D$5:$D$1017,0))</f>
        <v>0</v>
      </c>
      <c r="C62" s="183" t="str">
        <f>IF(ISNA(VLOOKUP(A62,ValidationLOANS!A3:C214,3,FALSE)),"",IF(VLOOKUP(A62,ValidationLOANS!A3:C214,3,FALSE)=1,"Debit","Credit"))</f>
        <v>Credit</v>
      </c>
      <c r="D62" s="184" t="str">
        <f>IF(ISNA(VLOOKUP(A62,ValidationLOANS!A3:B214,2,FALSE)),"",VLOOKUP(A62,ValidationLOANS!A3:B214,2,FALSE))</f>
        <v>Accounts Payable-WHEDA/HUD</v>
      </c>
      <c r="E62" s="183" t="e">
        <f>IF(A62="",0,CONCATENATE("""",F13,""""," ","""","project",""""," ","""",+D12,""""," ","""",+A62,""""," ",+(ROUND(B62,0))))</f>
        <v>#VALUE!</v>
      </c>
      <c r="G62" s="185">
        <v>2115.21</v>
      </c>
    </row>
    <row r="63" spans="1:8" hidden="1" x14ac:dyDescent="0.2">
      <c r="A63" s="113">
        <v>2120</v>
      </c>
      <c r="B63" s="182">
        <f>INDEX('Balance Sheet'!$M$5:$M$1017,MATCH(G63,'Balance Sheet'!$D$5:$D$1017,0))</f>
        <v>0</v>
      </c>
      <c r="C63" s="183" t="str">
        <f>IF(ISNA(VLOOKUP(A63,ValidationLOANS!A3:C214,3,FALSE)),"",IF(VLOOKUP(A63,ValidationLOANS!A3:C214,3,FALSE)=1,"Debit","Credit"))</f>
        <v>Credit</v>
      </c>
      <c r="D63" s="184" t="str">
        <f>IF(ISNA(VLOOKUP(A63,ValidationLOANS!A3:B214,2,FALSE)),"",VLOOKUP(A63,ValidationLOANS!A3:B214,2,FALSE))</f>
        <v>Accrued Wages Payable</v>
      </c>
      <c r="E63" s="183" t="e">
        <f>IF(A63="",0,CONCATENATE("""",F13,""""," ","""","project",""""," ","""",+D12,""""," ","""",+A63,""""," ",+(ROUND(B63,0))))</f>
        <v>#VALUE!</v>
      </c>
      <c r="G63" s="185">
        <v>2120.0100000000002</v>
      </c>
    </row>
    <row r="64" spans="1:8" hidden="1" x14ac:dyDescent="0.2">
      <c r="A64" s="113">
        <v>2121</v>
      </c>
      <c r="B64" s="182">
        <f>INDEX('Balance Sheet'!$M$5:$M$1017,MATCH(G64,'Balance Sheet'!$D$5:$D$1017,0))</f>
        <v>0</v>
      </c>
      <c r="C64" s="183" t="str">
        <f>IF(ISNA(VLOOKUP(A64,ValidationLOANS!A3:C214,3,FALSE)),"",IF(VLOOKUP(A64,ValidationLOANS!A3:C214,3,FALSE)=1,"Debit","Credit"))</f>
        <v>Credit</v>
      </c>
      <c r="D64" s="184" t="str">
        <f>IF(ISNA(VLOOKUP(A64,ValidationLOANS!A3:B214,2,FALSE)),"",VLOOKUP(A64,ValidationLOANS!A3:B214,2,FALSE))</f>
        <v>Accrued Payroll Taxes Payable</v>
      </c>
      <c r="E64" s="183" t="e">
        <f>IF(A64="",0,CONCATENATE("""",F13,""""," ","""","project",""""," ","""",+D12,""""," ","""",+A64,""""," ",+(ROUND(B64,0))))</f>
        <v>#VALUE!</v>
      </c>
      <c r="G64" s="185">
        <v>2120.11</v>
      </c>
    </row>
    <row r="65" spans="1:8" hidden="1" x14ac:dyDescent="0.2">
      <c r="A65" s="113">
        <v>2123</v>
      </c>
      <c r="B65" s="182">
        <f>INDEX('Balance Sheet'!$M$5:$M$1017,MATCH(G65,'Balance Sheet'!$D$5:$D$1017,0))</f>
        <v>0</v>
      </c>
      <c r="C65" s="183" t="str">
        <f>IF(ISNA(VLOOKUP(A65,ValidationLOANS!A3:C214,3,FALSE)),"",IF(VLOOKUP(A65,ValidationLOANS!A3:C214,3,FALSE)=1,"Debit","Credit"))</f>
        <v>Credit</v>
      </c>
      <c r="D65" s="184" t="str">
        <f>IF(ISNA(VLOOKUP(A65,ValidationLOANS!A3:B214,2,FALSE)),"",VLOOKUP(A65,ValidationLOANS!A3:B214,2,FALSE))</f>
        <v>Accrued Management Fee Payable</v>
      </c>
      <c r="E65" s="183" t="e">
        <f>IF(A65="",0,CONCATENATE("""",F13,""""," ","""","project",""""," ","""",+D12,""""," ","""",+A65,""""," ",+(ROUND(B65,0))))</f>
        <v>#VALUE!</v>
      </c>
      <c r="G65" s="185">
        <v>2120.31</v>
      </c>
    </row>
    <row r="66" spans="1:8" hidden="1" x14ac:dyDescent="0.2">
      <c r="A66" s="113">
        <v>2130</v>
      </c>
      <c r="B66" s="182">
        <f>INDEX('Balance Sheet'!$M$5:$M$1017,MATCH(G66,'Balance Sheet'!$D$5:$D$1017,0))</f>
        <v>0</v>
      </c>
      <c r="C66" s="183" t="str">
        <f>IF(ISNA(VLOOKUP(A66,ValidationLOANS!A3:C214,3,FALSE)),"",IF(VLOOKUP(A66,ValidationLOANS!A3:C214,3,FALSE)=1,"Debit","Credit"))</f>
        <v>Credit</v>
      </c>
      <c r="D66" s="184" t="str">
        <f>IF(ISNA(VLOOKUP(A66,ValidationLOANS!A3:B214,2,FALSE)),"",VLOOKUP(A66,ValidationLOANS!A3:B214,2,FALSE))</f>
        <v>Accrued Interest Payable-Section 236</v>
      </c>
      <c r="E66" s="183" t="e">
        <f>IF(A66="",0,CONCATENATE("""",F13,""""," ","""","project",""""," ","""",+D12,""""," ","""",+A66,""""," ",+(ROUND(B66,0))))</f>
        <v>#VALUE!</v>
      </c>
      <c r="G66" s="185">
        <v>2130.41</v>
      </c>
      <c r="H66" s="112" t="s">
        <v>1442</v>
      </c>
    </row>
    <row r="67" spans="1:8" hidden="1" x14ac:dyDescent="0.2">
      <c r="A67" s="113">
        <v>2131</v>
      </c>
      <c r="B67" s="182">
        <f>INDEX('Balance Sheet'!$M$5:$M$1017,MATCH(G67,'Balance Sheet'!$D$5:$D$1017,0))</f>
        <v>0</v>
      </c>
      <c r="C67" s="183" t="str">
        <f>IF(ISNA(VLOOKUP(A67,ValidationLOANS!A3:C214,3,FALSE)),"",IF(VLOOKUP(A67,ValidationLOANS!A3:C214,3,FALSE)=1,"Debit","Credit"))</f>
        <v>Credit</v>
      </c>
      <c r="D67" s="184" t="str">
        <f>IF(ISNA(VLOOKUP(A67,ValidationLOANS!A3:B214,2,FALSE)),"",VLOOKUP(A67,ValidationLOANS!A3:B214,2,FALSE))</f>
        <v>Accrued Interest Payable-First Mortgage</v>
      </c>
      <c r="E67" s="183" t="e">
        <f>IF(A67="",0,CONCATENATE("""",F13,""""," ","""","project",""""," ","""",+D12,""""," ","""",+A67,""""," ",+(ROUND(B67,0))))</f>
        <v>#VALUE!</v>
      </c>
      <c r="G67" s="185">
        <v>2130.0100000000002</v>
      </c>
    </row>
    <row r="68" spans="1:8" hidden="1" x14ac:dyDescent="0.2">
      <c r="A68" s="113">
        <v>2132</v>
      </c>
      <c r="B68" s="182">
        <f>INDEX('Balance Sheet'!$M$5:$M$1017,MATCH(G68,'Balance Sheet'!$D$5:$D$1017,0))</f>
        <v>0</v>
      </c>
      <c r="C68" s="183" t="str">
        <f>IF(ISNA(VLOOKUP(A68,ValidationLOANS!A3:C214,3,FALSE)),"",IF(VLOOKUP(A68,ValidationLOANS!A3:C214,3,FALSE)=1,"Debit","Credit"))</f>
        <v>Credit</v>
      </c>
      <c r="D68" s="184" t="str">
        <f>IF(ISNA(VLOOKUP(A68,ValidationLOANS!A3:B214,2,FALSE)),"",VLOOKUP(A68,ValidationLOANS!A3:B214,2,FALSE))</f>
        <v>Accrued Interest Payable-Second Mortgage</v>
      </c>
      <c r="E68" s="183" t="e">
        <f>IF(A68="",0,CONCATENATE("""",F13,""""," ","""","project",""""," ","""",+D12,""""," ","""",+A68,""""," ",+(ROUND(B68,0))))</f>
        <v>#VALUE!</v>
      </c>
      <c r="G68" s="185">
        <v>2130.31</v>
      </c>
    </row>
    <row r="69" spans="1:8" hidden="1" x14ac:dyDescent="0.2">
      <c r="A69" s="113">
        <v>2133</v>
      </c>
      <c r="B69" s="182">
        <f>INDEX('Balance Sheet'!$M$5:$M$1017,MATCH(G69,'Balance Sheet'!$D$5:$D$1017,0))</f>
        <v>0</v>
      </c>
      <c r="C69" s="183" t="str">
        <f>IF(ISNA(VLOOKUP(A69,ValidationLOANS!A3:C214,3,FALSE)),"",IF(VLOOKUP(A69,ValidationLOANS!A3:C214,3,FALSE)=1,"Debit","Credit"))</f>
        <v>Credit</v>
      </c>
      <c r="D69" s="184" t="str">
        <f>IF(ISNA(VLOOKUP(A69,ValidationLOANS!A3:B214,2,FALSE)),"",VLOOKUP(A69,ValidationLOANS!A3:B214,2,FALSE))</f>
        <v>Accrued Interest Payable-Other Loans (Surp Cash)</v>
      </c>
      <c r="E69" s="183" t="e">
        <f>IF(A69="",0,CONCATENATE("""",F13,""""," ","""","project",""""," ","""",+D12,""""," ","""",+A69,""""," ",+(ROUND(B69,0))))</f>
        <v>#VALUE!</v>
      </c>
      <c r="G69" s="185">
        <v>2131.11</v>
      </c>
    </row>
    <row r="70" spans="1:8" hidden="1" x14ac:dyDescent="0.2">
      <c r="A70" s="113">
        <v>2134</v>
      </c>
      <c r="B70" s="182">
        <f>INDEX('Balance Sheet'!$M$5:$M$1017,MATCH(G70,'Balance Sheet'!$D$5:$D$1017,0))</f>
        <v>0</v>
      </c>
      <c r="C70" s="183" t="str">
        <f>IF(ISNA(VLOOKUP(A70,ValidationLOANS!A3:C214,3,FALSE)),"",IF(VLOOKUP(A70,ValidationLOANS!A3:C214,3,FALSE)=1,"Debit","Credit"))</f>
        <v>Credit</v>
      </c>
      <c r="D70" s="184" t="str">
        <f>IF(ISNA(VLOOKUP(A70,ValidationLOANS!A3:B214,2,FALSE)),"",VLOOKUP(A70,ValidationLOANS!A3:B214,2,FALSE))</f>
        <v>Accrued Interest Payable-Other Loans and Notes</v>
      </c>
      <c r="E70" s="183" t="e">
        <f>IF(A70="",0,CONCATENATE("""",F13,""""," ","""","project",""""," ","""",+D12,""""," ","""",+A70,""""," ",+(ROUND(B70,0))))</f>
        <v>#VALUE!</v>
      </c>
      <c r="G70" s="185">
        <v>2131.12</v>
      </c>
    </row>
    <row r="71" spans="1:8" hidden="1" x14ac:dyDescent="0.2">
      <c r="A71" s="113">
        <v>2135</v>
      </c>
      <c r="B71" s="182">
        <f>INDEX('Balance Sheet'!$M$5:$M$1017,MATCH(G71,'Balance Sheet'!$D$5:$D$1017,0))</f>
        <v>0</v>
      </c>
      <c r="C71" s="183" t="str">
        <f>IF(ISNA(VLOOKUP(A71,ValidationLOANS!A3:C214,3,FALSE)),"",IF(VLOOKUP(A71,ValidationLOANS!A3:C214,3,FALSE)=1,"Debit","Credit"))</f>
        <v>Credit</v>
      </c>
      <c r="D71" s="184" t="str">
        <f>IF(ISNA(VLOOKUP(A71,ValidationLOANS!A3:B214,2,FALSE)),"",VLOOKUP(A71,ValidationLOANS!A3:B214,2,FALSE))</f>
        <v>Accrued Interest Payable-Flexible Subsidy Loan</v>
      </c>
      <c r="E71" s="183" t="e">
        <f>IF(A71="",0,CONCATENATE("""",F13,""""," ","""","project",""""," ","""",+D12,""""," ","""",+A71,""""," ",+(ROUND(B71,0))))</f>
        <v>#VALUE!</v>
      </c>
      <c r="G71" s="185">
        <v>2131.21</v>
      </c>
      <c r="H71" s="112" t="s">
        <v>1442</v>
      </c>
    </row>
    <row r="72" spans="1:8" hidden="1" x14ac:dyDescent="0.2">
      <c r="A72" s="113">
        <v>2136</v>
      </c>
      <c r="B72" s="182">
        <f>INDEX('Balance Sheet'!$M$5:$M$1017,MATCH(G72,'Balance Sheet'!$D$5:$D$1017,0))</f>
        <v>0</v>
      </c>
      <c r="C72" s="183" t="str">
        <f>IF(ISNA(VLOOKUP(A72,ValidationLOANS!A3:C214,3,FALSE)),"",IF(VLOOKUP(A72,ValidationLOANS!A3:C214,3,FALSE)=1,"Debit","Credit"))</f>
        <v>Credit</v>
      </c>
      <c r="D72" s="184" t="str">
        <f>IF(ISNA(VLOOKUP(A72,ValidationLOANS!A3:B214,2,FALSE)),"",VLOOKUP(A72,ValidationLOANS!A3:B214,2,FALSE))</f>
        <v>Accrued Interest Payable-Capital Improvement Loan</v>
      </c>
      <c r="E72" s="183" t="e">
        <f>IF(A72="",0,CONCATENATE("""",F13,""""," ","""","project",""""," ","""",+D12,""""," ","""",+A72,""""," ",+(ROUND(B72,0))))</f>
        <v>#VALUE!</v>
      </c>
      <c r="G72" s="185">
        <v>2131.31</v>
      </c>
      <c r="H72" s="112" t="s">
        <v>1442</v>
      </c>
    </row>
    <row r="73" spans="1:8" hidden="1" x14ac:dyDescent="0.2">
      <c r="A73" s="113">
        <v>2137</v>
      </c>
      <c r="B73" s="182">
        <f>INDEX('Balance Sheet'!$M$5:$M$1017,MATCH(G73,'Balance Sheet'!$D$5:$D$1017,0))</f>
        <v>0</v>
      </c>
      <c r="C73" s="183" t="str">
        <f>IF(ISNA(VLOOKUP(A73,ValidationLOANS!A3:C214,3,FALSE)),"",IF(VLOOKUP(A73,ValidationLOANS!A3:C214,3,FALSE)=1,"Debit","Credit"))</f>
        <v>Credit</v>
      </c>
      <c r="D73" s="184" t="str">
        <f>IF(ISNA(VLOOKUP(A73,ValidationLOANS!A3:B214,2,FALSE)),"",VLOOKUP(A73,ValidationLOANS!A3:B214,2,FALSE))</f>
        <v>Accrued Interest Payable-Operating Loss Loan</v>
      </c>
      <c r="E73" s="183" t="e">
        <f>IF(A73="",0,CONCATENATE("""",F13,""""," ","""","project",""""," ","""",+D12,""""," ","""",+A73,""""," ",+(ROUND(B73,0))))</f>
        <v>#VALUE!</v>
      </c>
      <c r="G73" s="185">
        <v>2131.3200000000002</v>
      </c>
      <c r="H73" s="112" t="s">
        <v>1442</v>
      </c>
    </row>
    <row r="74" spans="1:8" hidden="1" x14ac:dyDescent="0.2">
      <c r="A74" s="113">
        <v>2150</v>
      </c>
      <c r="B74" s="182">
        <f>INDEX('Balance Sheet'!$M$5:$M$1017,MATCH(G74,'Balance Sheet'!$D$5:$D$1017,0))</f>
        <v>0</v>
      </c>
      <c r="C74" s="183" t="str">
        <f>IF(ISNA(VLOOKUP(A74,ValidationLOANS!A3:C214,3,FALSE)),"",IF(VLOOKUP(A74,ValidationLOANS!A3:C214,3,FALSE)=1,"Debit","Credit"))</f>
        <v>Credit</v>
      </c>
      <c r="D74" s="184" t="str">
        <f>IF(ISNA(VLOOKUP(A74,ValidationLOANS!A3:B214,2,FALSE)),"",VLOOKUP(A74,ValidationLOANS!A3:B214,2,FALSE))</f>
        <v>Accrued Real Estate &amp; Property Tax Payable</v>
      </c>
      <c r="E74" s="183" t="e">
        <f>IF(A74="",0,CONCATENATE("""",F13,""""," ","""","project",""""," ","""",+D12,""""," ","""",+A74,""""," ",+(ROUND(B74,0))))</f>
        <v>#VALUE!</v>
      </c>
      <c r="G74" s="185">
        <v>2150.11</v>
      </c>
    </row>
    <row r="75" spans="1:8" hidden="1" x14ac:dyDescent="0.2">
      <c r="A75" s="113">
        <v>2160</v>
      </c>
      <c r="B75" s="182">
        <f>INDEX('Balance Sheet'!$M$5:$M$1017,MATCH(G75,'Balance Sheet'!$D$5:$D$1017,0))</f>
        <v>0</v>
      </c>
      <c r="C75" s="183" t="str">
        <f>IF(ISNA(VLOOKUP(A75,ValidationLOANS!A3:C214,3,FALSE)),"",IF(VLOOKUP(A75,ValidationLOANS!A3:C214,3,FALSE)=1,"Debit","Credit"))</f>
        <v>Credit</v>
      </c>
      <c r="D75" s="184" t="str">
        <f>IF(ISNA(VLOOKUP(A75,ValidationLOANS!A3:B214,2,FALSE)),"",VLOOKUP(A75,ValidationLOANS!A3:B214,2,FALSE))</f>
        <v>Short Term Notes Payable</v>
      </c>
      <c r="E75" s="183" t="e">
        <f>IF(A75="",0,CONCATENATE("""",F13,""""," ","""","project",""""," ","""",+D12,""""," ","""",+A75,""""," ",+(ROUND(B75,0))))</f>
        <v>#VALUE!</v>
      </c>
      <c r="G75" s="185">
        <v>2160.0100000000002</v>
      </c>
    </row>
    <row r="76" spans="1:8" hidden="1" x14ac:dyDescent="0.2">
      <c r="A76" s="113">
        <v>2170</v>
      </c>
      <c r="B76" s="182">
        <f>INDEX('Balance Sheet'!$M$5:$M$1017,MATCH(G76,'Balance Sheet'!$D$5:$D$1017,0))</f>
        <v>0</v>
      </c>
      <c r="C76" s="183" t="str">
        <f>IF(ISNA(VLOOKUP(A76,ValidationLOANS!A3:C214,3,FALSE)),"",IF(VLOOKUP(A76,ValidationLOANS!A3:C214,3,FALSE)=1,"Debit","Credit"))</f>
        <v>Credit</v>
      </c>
      <c r="D76" s="184" t="str">
        <f>IF(ISNA(VLOOKUP(A76,ValidationLOANS!A3:B214,2,FALSE)),"",VLOOKUP(A76,ValidationLOANS!A3:B214,2,FALSE))</f>
        <v>Mortgage Payable-First Mortgage (Short Term)</v>
      </c>
      <c r="E76" s="183" t="e">
        <f>IF(A76="",0,CONCATENATE("""",F13,""""," ","""","project",""""," ","""",+D12,""""," ","""",+A76,""""," ",+(ROUND(B76,0))))</f>
        <v>#VALUE!</v>
      </c>
      <c r="G76" s="185">
        <v>2170.11</v>
      </c>
    </row>
    <row r="77" spans="1:8" hidden="1" x14ac:dyDescent="0.2">
      <c r="A77" s="113">
        <v>2172</v>
      </c>
      <c r="B77" s="182">
        <f>INDEX('Balance Sheet'!$M$5:$M$1017,MATCH(G77,'Balance Sheet'!$D$5:$D$1017,0))</f>
        <v>0</v>
      </c>
      <c r="C77" s="183" t="str">
        <f>IF(ISNA(VLOOKUP(A77,ValidationLOANS!A3:C214,3,FALSE)),"",IF(VLOOKUP(A77,ValidationLOANS!A3:C214,3,FALSE)=1,"Debit","Credit"))</f>
        <v>Credit</v>
      </c>
      <c r="D77" s="184" t="str">
        <f>IF(ISNA(VLOOKUP(A77,ValidationLOANS!A3:B214,2,FALSE)),"",VLOOKUP(A77,ValidationLOANS!A3:B214,2,FALSE))</f>
        <v>Mortgage Payable-Second Mortgage (Short Term)</v>
      </c>
      <c r="E77" s="183" t="e">
        <f>IF(A77="",0,CONCATENATE("""",F13,""""," ","""","project",""""," ","""",+D12,""""," ","""",+A77,""""," ",+(ROUND(B77,0))))</f>
        <v>#VALUE!</v>
      </c>
      <c r="G77" s="185">
        <v>2170.31</v>
      </c>
    </row>
    <row r="78" spans="1:8" hidden="1" x14ac:dyDescent="0.2">
      <c r="A78" s="113">
        <v>2173</v>
      </c>
      <c r="B78" s="182">
        <f>INDEX('Balance Sheet'!$M$5:$M$1017,MATCH(G78,'Balance Sheet'!$D$5:$D$1017,0))</f>
        <v>0</v>
      </c>
      <c r="C78" s="183" t="str">
        <f>IF(ISNA(VLOOKUP(A78,ValidationLOANS!A3:C214,3,FALSE)),"",IF(VLOOKUP(A78,ValidationLOANS!A3:C214,3,FALSE)=1,"Debit","Credit"))</f>
        <v>Credit</v>
      </c>
      <c r="D78" s="184" t="str">
        <f>IF(ISNA(VLOOKUP(A78,ValidationLOANS!A3:B214,2,FALSE)),"",VLOOKUP(A78,ValidationLOANS!A3:B214,2,FALSE))</f>
        <v>Other Loans and Notes Payable, Surplus Cash ST</v>
      </c>
      <c r="E78" s="183" t="e">
        <f>IF(A78="",0,CONCATENATE("""",F13,""""," ","""","project",""""," ","""",+D12,""""," ","""",+A78,""""," ",+(ROUND(B78,0))))</f>
        <v>#VALUE!</v>
      </c>
      <c r="G78" s="185">
        <v>2160.31</v>
      </c>
    </row>
    <row r="79" spans="1:8" hidden="1" x14ac:dyDescent="0.2">
      <c r="A79" s="113">
        <v>2174</v>
      </c>
      <c r="B79" s="182">
        <f>INDEX('Balance Sheet'!$M$5:$M$1017,MATCH(G79,'Balance Sheet'!$D$5:$D$1017,0))</f>
        <v>0</v>
      </c>
      <c r="C79" s="183" t="str">
        <f>IF(ISNA(VLOOKUP(A79,ValidationLOANS!A3:C214,3,FALSE)),"",IF(VLOOKUP(A79,ValidationLOANS!A3:C214,3,FALSE)=1,"Debit","Credit"))</f>
        <v>Credit</v>
      </c>
      <c r="D79" s="184" t="str">
        <f>IF(ISNA(VLOOKUP(A79,ValidationLOANS!A3:B214,2,FALSE)),"",VLOOKUP(A79,ValidationLOANS!A3:B214,2,FALSE))</f>
        <v>Other Loans and Notes (Short Term)</v>
      </c>
      <c r="E79" s="183" t="e">
        <f>IF(A79="",0,CONCATENATE("""",F13,""""," ","""","project",""""," ","""",+D12,""""," ","""",+A79,""""," ",+(ROUND(B79,0))))</f>
        <v>#VALUE!</v>
      </c>
      <c r="G79" s="185">
        <v>2160.3200000000002</v>
      </c>
      <c r="H79" s="112" t="s">
        <v>1442</v>
      </c>
    </row>
    <row r="80" spans="1:8" hidden="1" x14ac:dyDescent="0.2">
      <c r="A80" s="113">
        <v>2175</v>
      </c>
      <c r="B80" s="182">
        <f>INDEX('Balance Sheet'!$M$5:$M$1017,MATCH(G80,'Balance Sheet'!$D$5:$D$1017,0))</f>
        <v>0</v>
      </c>
      <c r="C80" s="183" t="str">
        <f>IF(ISNA(VLOOKUP(A80,ValidationLOANS!A3:C214,3,FALSE)),"",IF(VLOOKUP(A80,ValidationLOANS!A3:C214,3,FALSE)=1,"Debit","Credit"))</f>
        <v>Credit</v>
      </c>
      <c r="D80" s="184" t="str">
        <f>IF(ISNA(VLOOKUP(A80,ValidationLOANS!A3:B214,2,FALSE)),"",VLOOKUP(A80,ValidationLOANS!A3:B214,2,FALSE))</f>
        <v>Flexible Subsidy Loan Payable (Short Term)</v>
      </c>
      <c r="E80" s="183" t="e">
        <f>IF(A80="",0,CONCATENATE("""",F13,""""," ","""","project",""""," ","""",+D12,""""," ","""",+A80,""""," ",+(ROUND(B80,0))))</f>
        <v>#VALUE!</v>
      </c>
      <c r="G80" s="185">
        <v>2160.41</v>
      </c>
      <c r="H80" s="112" t="s">
        <v>1442</v>
      </c>
    </row>
    <row r="81" spans="1:10" hidden="1" x14ac:dyDescent="0.2">
      <c r="A81" s="113">
        <v>2176</v>
      </c>
      <c r="B81" s="182">
        <f>INDEX('Balance Sheet'!$M$5:$M$1017,MATCH(G81,'Balance Sheet'!$D$5:$D$1017,0))</f>
        <v>0</v>
      </c>
      <c r="C81" s="183" t="str">
        <f>IF(ISNA(VLOOKUP(A81,ValidationLOANS!A3:C214,3,FALSE)),"",IF(VLOOKUP(A81,ValidationLOANS!A3:C214,3,FALSE)=1,"Debit","Credit"))</f>
        <v>Credit</v>
      </c>
      <c r="D81" s="184" t="str">
        <f>IF(ISNA(VLOOKUP(A81,ValidationLOANS!A3:B214,2,FALSE)),"",VLOOKUP(A81,ValidationLOANS!A3:B214,2,FALSE))</f>
        <v>Capital Improvement Loan Payable (Short Term)</v>
      </c>
      <c r="E81" s="183" t="e">
        <f>IF(A81="",0,CONCATENATE("""",F13,""""," ","""","project",""""," ","""",+D12,""""," ","""",+A81,""""," ",+(ROUND(B81,0))))</f>
        <v>#VALUE!</v>
      </c>
      <c r="G81" s="185">
        <v>2160.5100000000002</v>
      </c>
      <c r="H81" s="112" t="s">
        <v>1442</v>
      </c>
    </row>
    <row r="82" spans="1:10" hidden="1" x14ac:dyDescent="0.2">
      <c r="A82" s="113">
        <v>2177</v>
      </c>
      <c r="B82" s="182">
        <f>INDEX('Balance Sheet'!$M$5:$M$1017,MATCH(G82,'Balance Sheet'!$D$5:$D$1017,0))</f>
        <v>0</v>
      </c>
      <c r="C82" s="183" t="str">
        <f>IF(ISNA(VLOOKUP(A82,ValidationLOANS!A3:C214,3,FALSE)),"",IF(VLOOKUP(A82,ValidationLOANS!A3:C214,3,FALSE)=1,"Debit","Credit"))</f>
        <v>Credit</v>
      </c>
      <c r="D82" s="184" t="str">
        <f>IF(ISNA(VLOOKUP(A82,ValidationLOANS!A3:B214,2,FALSE)),"",VLOOKUP(A82,ValidationLOANS!A3:B214,2,FALSE))</f>
        <v>Operating Loss Loan Payable (Short Term)</v>
      </c>
      <c r="E82" s="183" t="e">
        <f>IF(A82="",0,CONCATENATE("""",F13,""""," ","""","project",""""," ","""",+D12,""""," ","""",+A82,""""," ",+(ROUND(B82,0))))</f>
        <v>#VALUE!</v>
      </c>
      <c r="G82" s="185">
        <v>2160.52</v>
      </c>
      <c r="H82" s="112" t="s">
        <v>1442</v>
      </c>
    </row>
    <row r="83" spans="1:10" hidden="1" x14ac:dyDescent="0.2">
      <c r="A83" s="113">
        <v>2180</v>
      </c>
      <c r="B83" s="182">
        <f>INDEX('Balance Sheet'!$M$5:$M$1017,MATCH(G83,'Balance Sheet'!$D$5:$D$1017,0))</f>
        <v>0</v>
      </c>
      <c r="C83" s="183" t="str">
        <f>IF(ISNA(VLOOKUP(A83,ValidationLOANS!A3:C214,3,FALSE)),"",IF(VLOOKUP(A83,ValidationLOANS!A3:C214,3,FALSE)=1,"Debit","Credit"))</f>
        <v>Credit</v>
      </c>
      <c r="D83" s="184" t="str">
        <f>IF(ISNA(VLOOKUP(A83,ValidationLOANS!A3:B214,2,FALSE)),"",VLOOKUP(A83,ValidationLOANS!A3:B214,2,FALSE))</f>
        <v>Utility Allowances</v>
      </c>
      <c r="E83" s="183" t="e">
        <f>IF(A83="",0,CONCATENATE("""",F13,""""," ","""","project",""""," ","""",+D12,""""," ","""",+A83,""""," ",+(ROUND(B83,0))))</f>
        <v>#VALUE!</v>
      </c>
      <c r="G83" s="185">
        <v>2180.0100000000002</v>
      </c>
    </row>
    <row r="84" spans="1:10" hidden="1" x14ac:dyDescent="0.2">
      <c r="A84" s="113">
        <v>2190</v>
      </c>
      <c r="B84" s="182">
        <f>INDEX('Balance Sheet'!$M$5:$M$1017,MATCH(G84,'Balance Sheet'!$D$5:$D$1017,0))</f>
        <v>0</v>
      </c>
      <c r="C84" s="183" t="str">
        <f>IF(ISNA(VLOOKUP(A84,ValidationLOANS!A3:C214,3,FALSE)),"",IF(VLOOKUP(A84,ValidationLOANS!A3:C214,3,FALSE)=1,"Debit","Credit"))</f>
        <v>Credit</v>
      </c>
      <c r="D84" s="184" t="str">
        <f>IF(ISNA(VLOOKUP(A84,ValidationLOANS!A3:B214,2,FALSE)),"",VLOOKUP(A84,ValidationLOANS!A3:B214,2,FALSE))</f>
        <v>Misc Current Liabilities/Preservation Fee</v>
      </c>
      <c r="E84" s="183" t="e">
        <f>IF(A84="",0,CONCATENATE("""",F13,""""," ","""","project",""""," ","""",+D12,""""," ","""",+A84,""""," ",+(ROUND(B84,0))))</f>
        <v>#VALUE!</v>
      </c>
      <c r="G84" s="185">
        <v>2190.0100000000002</v>
      </c>
    </row>
    <row r="85" spans="1:10" hidden="1" x14ac:dyDescent="0.2">
      <c r="A85" s="113">
        <v>2191</v>
      </c>
      <c r="B85" s="182">
        <f>INDEX('Balance Sheet'!$M$5:$M$1017,MATCH(G85,'Balance Sheet'!$D$5:$D$1017,0))</f>
        <v>0</v>
      </c>
      <c r="C85" s="183" t="str">
        <f>IF(ISNA(VLOOKUP(A85,ValidationLOANS!A3:C214,3,FALSE)),"",IF(VLOOKUP(A85,ValidationLOANS!A3:C214,3,FALSE)=1,"Debit","Credit"))</f>
        <v>Credit</v>
      </c>
      <c r="D85" s="184" t="str">
        <f>IF(ISNA(VLOOKUP(A85,ValidationLOANS!A3:B214,2,FALSE)),"",VLOOKUP(A85,ValidationLOANS!A3:B214,2,FALSE))</f>
        <v>Tenant Security Deposits</v>
      </c>
      <c r="E85" s="183" t="e">
        <f>IF(A85="",0,CONCATENATE("""",F13,""""," ","""","project",""""," ","""",+D12,""""," ","""",+A85,""""," ",+(ROUND(B85,0))))</f>
        <v>#VALUE!</v>
      </c>
      <c r="G85" s="185">
        <v>2191.0100000000002</v>
      </c>
    </row>
    <row r="86" spans="1:10" hidden="1" x14ac:dyDescent="0.2">
      <c r="A86" s="113">
        <v>2210</v>
      </c>
      <c r="B86" s="182">
        <f>INDEX('Balance Sheet'!$M$5:$M$1017,MATCH(G86,'Balance Sheet'!$D$5:$D$1017,0))</f>
        <v>0</v>
      </c>
      <c r="C86" s="183" t="str">
        <f>IF(ISNA(VLOOKUP(A86,ValidationLOANS!A3:C214,3,FALSE)),"",IF(VLOOKUP(A86,ValidationLOANS!A3:C214,3,FALSE)=1,"Debit","Credit"))</f>
        <v>Credit</v>
      </c>
      <c r="D86" s="184" t="str">
        <f>IF(ISNA(VLOOKUP(A86,ValidationLOANS!A3:B214,2,FALSE)),"",VLOOKUP(A86,ValidationLOANS!A3:B214,2,FALSE))</f>
        <v>Prepaid Revenue</v>
      </c>
      <c r="E86" s="183" t="e">
        <f>IF(A86="",0,CONCATENATE("""",F13,""""," ","""","project",""""," ","""",+D12,""""," ","""",+A86,""""," ",+(ROUND(B86,0))))</f>
        <v>#VALUE!</v>
      </c>
      <c r="G86" s="185">
        <v>2210.0100000000002</v>
      </c>
    </row>
    <row r="87" spans="1:10" hidden="1" x14ac:dyDescent="0.2">
      <c r="A87" s="113">
        <v>2310</v>
      </c>
      <c r="B87" s="182">
        <f>INDEX('Balance Sheet'!$M$5:$M$1017,MATCH(G87,'Balance Sheet'!$D$5:$D$1017,0))</f>
        <v>0</v>
      </c>
      <c r="C87" s="183" t="str">
        <f>IF(ISNA(VLOOKUP(A87,ValidationLOANS!A3:C214,3,FALSE)),"",IF(VLOOKUP(A87,ValidationLOANS!A3:C214,3,FALSE)=1,"Debit","Credit"))</f>
        <v>Credit</v>
      </c>
      <c r="D87" s="184" t="str">
        <f>IF(ISNA(VLOOKUP(A87,ValidationLOANS!A3:B214,2,FALSE)),"",VLOOKUP(A87,ValidationLOANS!A3:B214,2,FALSE))</f>
        <v>Notes Payable-Long Term</v>
      </c>
      <c r="E87" s="183" t="e">
        <f>IF(A87="",0,CONCATENATE("""",F13,""""," ","""","project",""""," ","""",+D12,""""," ","""",+A87,""""," ",+(ROUND(B87,0))))</f>
        <v>#VALUE!</v>
      </c>
      <c r="G87" s="185">
        <v>2310.0100000000002</v>
      </c>
    </row>
    <row r="88" spans="1:10" hidden="1" x14ac:dyDescent="0.2">
      <c r="A88" s="113">
        <v>2311</v>
      </c>
      <c r="B88" s="182">
        <f>INDEX('Balance Sheet'!$M$5:$M$1017,MATCH(G88,'Balance Sheet'!$D$5:$D$1017,0))</f>
        <v>0</v>
      </c>
      <c r="C88" s="183" t="str">
        <f>IF(ISNA(VLOOKUP(A88,ValidationLOANS!A3:C214,3,FALSE)),"",IF(VLOOKUP(A88,ValidationLOANS!A3:C214,3,FALSE)=1,"Debit","Credit"))</f>
        <v>Credit</v>
      </c>
      <c r="D88" s="184" t="str">
        <f>IF(ISNA(VLOOKUP(A88,ValidationLOANS!A3:B214,2,FALSE)),"",VLOOKUP(A88,ValidationLOANS!A3:B214,2,FALSE))</f>
        <v>Notes Payable-Surplus Cash</v>
      </c>
      <c r="E88" s="183" t="e">
        <f>IF(A88="",0,CONCATENATE("""",F13,""""," ","""","project",""""," ","""",+D12,""""," ","""",+A88,""""," ",+(ROUND(B88,0))))</f>
        <v>#VALUE!</v>
      </c>
      <c r="G88" s="185">
        <v>2310.31</v>
      </c>
      <c r="H88" s="112" t="s">
        <v>1442</v>
      </c>
    </row>
    <row r="89" spans="1:10" hidden="1" x14ac:dyDescent="0.2">
      <c r="A89" s="113">
        <v>2320</v>
      </c>
      <c r="B89" s="182">
        <f>INDEX('Balance Sheet'!$M$5:$M$1017,MATCH(G89,'Balance Sheet'!$D$5:$D$1017,0))</f>
        <v>0</v>
      </c>
      <c r="C89" s="183" t="str">
        <f>IF(ISNA(VLOOKUP(A89,ValidationLOANS!A3:C214,3,FALSE)),"",IF(VLOOKUP(A89,ValidationLOANS!A3:C214,3,FALSE)=1,"Debit","Credit"))</f>
        <v>Credit</v>
      </c>
      <c r="D89" s="184" t="str">
        <f>IF(ISNA(VLOOKUP(A89,ValidationLOANS!A3:B214,2,FALSE)),"",VLOOKUP(A89,ValidationLOANS!A3:B214,2,FALSE))</f>
        <v>Mortgage Payable-First Mortgage</v>
      </c>
      <c r="E89" s="183" t="e">
        <f>IF(A89="",0,CONCATENATE("""",F13,""""," ","""","project",""""," ","""",+D12,""""," ","""",+A89,""""," ",+(ROUND(B89,0))))</f>
        <v>#VALUE!</v>
      </c>
      <c r="G89" s="185">
        <v>2320.11</v>
      </c>
    </row>
    <row r="90" spans="1:10" hidden="1" x14ac:dyDescent="0.2">
      <c r="A90" s="113">
        <v>2322</v>
      </c>
      <c r="B90" s="182">
        <f>INDEX('Balance Sheet'!$M$5:$M$1017,MATCH(G90,'Balance Sheet'!$D$5:$D$1017,0))</f>
        <v>0</v>
      </c>
      <c r="C90" s="183" t="str">
        <f>IF(ISNA(VLOOKUP(A90,ValidationLOANS!A3:C214,3,FALSE)),"",IF(VLOOKUP(A90,ValidationLOANS!A3:C214,3,FALSE)=1,"Debit","Credit"))</f>
        <v>Credit</v>
      </c>
      <c r="D90" s="184" t="str">
        <f>IF(ISNA(VLOOKUP(A90,ValidationLOANS!A3:B214,2,FALSE)),"",VLOOKUP(A90,ValidationLOANS!A3:B214,2,FALSE))</f>
        <v>Mortgage Payable-Second Mortgage</v>
      </c>
      <c r="E90" s="183" t="e">
        <f>IF(A90="",0,CONCATENATE("""",F13,""""," ","""","project",""""," ","""",+D12,""""," ","""",+A90,""""," ",+(ROUND(B90,0))))</f>
        <v>#VALUE!</v>
      </c>
      <c r="G90" s="185">
        <v>2320.31</v>
      </c>
    </row>
    <row r="91" spans="1:10" hidden="1" x14ac:dyDescent="0.2">
      <c r="A91" s="113">
        <v>2323</v>
      </c>
      <c r="B91" s="182">
        <f>INDEX('Balance Sheet'!$M$5:$M$1017,MATCH(G91,'Balance Sheet'!$D$5:$D$1017,0))</f>
        <v>0</v>
      </c>
      <c r="C91" s="183" t="str">
        <f>IF(ISNA(VLOOKUP(A91,ValidationLOANS!A3:C214,3,FALSE)),"",IF(VLOOKUP(A91,ValidationLOANS!A3:C214,3,FALSE)=1,"Debit","Credit"))</f>
        <v>Credit</v>
      </c>
      <c r="D91" s="184" t="str">
        <f>IF(ISNA(VLOOKUP(A91,ValidationLOANS!A3:B214,2,FALSE)),"",VLOOKUP(A91,ValidationLOANS!A3:B214,2,FALSE))</f>
        <v>Other Loans and Notes Payable-Surplus Cash</v>
      </c>
      <c r="E91" s="183" t="e">
        <f>IF(A91="",0,CONCATENATE("""",F13,""""," ","""","project",""""," ","""",+D12,""""," ","""",+A91,""""," ",+(ROUND(B91,0))))</f>
        <v>#VALUE!</v>
      </c>
      <c r="G91" s="185">
        <v>2310.33</v>
      </c>
      <c r="H91" s="112" t="s">
        <v>1442</v>
      </c>
    </row>
    <row r="92" spans="1:10" hidden="1" x14ac:dyDescent="0.2">
      <c r="A92" s="113">
        <v>2324</v>
      </c>
      <c r="B92" s="182">
        <f>INDEX('Balance Sheet'!$M$5:$M$1017,MATCH(G92,'Balance Sheet'!$D$5:$D$1017,0))</f>
        <v>0</v>
      </c>
      <c r="C92" s="183" t="str">
        <f>IF(ISNA(VLOOKUP(A92,ValidationLOANS!A3:C214,3,FALSE)),"",IF(VLOOKUP(A92,ValidationLOANS!A3:C214,3,FALSE)=1,"Debit","Credit"))</f>
        <v>Credit</v>
      </c>
      <c r="D92" s="184" t="str">
        <f>IF(ISNA(VLOOKUP(A92,ValidationLOANS!A3:B214,2,FALSE)),"",VLOOKUP(A92,ValidationLOANS!A3:B214,2,FALSE))</f>
        <v>Other Loans and Notes Payable</v>
      </c>
      <c r="E92" s="183" t="e">
        <f>IF(A92="",0,CONCATENATE("""",F13,""""," ","""","project",""""," ","""",+D12,""""," ","""",+A92,""""," ",+(ROUND(B92,0))))</f>
        <v>#VALUE!</v>
      </c>
      <c r="G92" s="185">
        <v>2310.3200000000002</v>
      </c>
    </row>
    <row r="93" spans="1:10" hidden="1" x14ac:dyDescent="0.2">
      <c r="A93" s="113">
        <v>2325</v>
      </c>
      <c r="B93" s="182">
        <f>INDEX('Balance Sheet'!$M$5:$M$1017,MATCH(G93,'Balance Sheet'!$D$5:$D$1017,0))</f>
        <v>0</v>
      </c>
      <c r="C93" s="183" t="str">
        <f>IF(ISNA(VLOOKUP(A93,ValidationLOANS!A3:C214,3,FALSE)),"",IF(VLOOKUP(A93,ValidationLOANS!A3:C214,3,FALSE)=1,"Debit","Credit"))</f>
        <v>Credit</v>
      </c>
      <c r="D93" s="184" t="str">
        <f>IF(ISNA(VLOOKUP(A93,ValidationLOANS!A3:B214,2,FALSE)),"",VLOOKUP(A93,ValidationLOANS!A3:B214,2,FALSE))</f>
        <v>Flexible Subsidy Loan Payable</v>
      </c>
      <c r="E93" s="183" t="e">
        <f>IF(A93="",0,CONCATENATE("""",F13,""""," ","""","project",""""," ","""",+D12,""""," ","""",+A93,""""," ",+(ROUND(B93,0))))</f>
        <v>#VALUE!</v>
      </c>
      <c r="G93" s="185">
        <v>2310.41</v>
      </c>
      <c r="H93" s="112" t="s">
        <v>1442</v>
      </c>
    </row>
    <row r="94" spans="1:10" hidden="1" x14ac:dyDescent="0.2">
      <c r="A94" s="113">
        <v>2326</v>
      </c>
      <c r="B94" s="182">
        <f>INDEX('Balance Sheet'!$M$5:$M$1017,MATCH(G94,'Balance Sheet'!$D$5:$D$1017,0))</f>
        <v>0</v>
      </c>
      <c r="C94" s="183" t="str">
        <f>IF(ISNA(VLOOKUP(A94,ValidationLOANS!A3:C214,3,FALSE)),"",IF(VLOOKUP(A94,ValidationLOANS!A3:C214,3,FALSE)=1,"Debit","Credit"))</f>
        <v>Credit</v>
      </c>
      <c r="D94" s="184" t="str">
        <f>IF(ISNA(VLOOKUP(A94,ValidationLOANS!A3:B214,2,FALSE)),"",VLOOKUP(A94,ValidationLOANS!A3:B214,2,FALSE))</f>
        <v>Capital Improvement Loan Payable</v>
      </c>
      <c r="E94" s="183" t="e">
        <f>IF(A94="",0,CONCATENATE("""",F13,""""," ","""","project",""""," ","""",+D12,""""," ","""",+A94,""""," ",+(ROUND(B94,0))))</f>
        <v>#VALUE!</v>
      </c>
      <c r="G94" s="185">
        <v>2310.5100000000002</v>
      </c>
      <c r="H94" s="112" t="s">
        <v>1442</v>
      </c>
    </row>
    <row r="95" spans="1:10" hidden="1" x14ac:dyDescent="0.2">
      <c r="A95" s="113">
        <v>2327</v>
      </c>
      <c r="B95" s="182">
        <f>INDEX('Balance Sheet'!$M$5:$M$1017,MATCH(G95,'Balance Sheet'!$D$5:$D$1017,0))</f>
        <v>0</v>
      </c>
      <c r="C95" s="183" t="str">
        <f>IF(ISNA(VLOOKUP(A95,ValidationLOANS!A3:C214,3,FALSE)),"",IF(VLOOKUP(A95,ValidationLOANS!A3:C214,3,FALSE)=1,"Debit","Credit"))</f>
        <v>Credit</v>
      </c>
      <c r="D95" s="184" t="str">
        <f>IF(ISNA(VLOOKUP(A95,ValidationLOANS!A3:B214,2,FALSE)),"",VLOOKUP(A95,ValidationLOANS!A3:B214,2,FALSE))</f>
        <v>Operating Loss Loan Payable</v>
      </c>
      <c r="E95" s="183" t="e">
        <f>IF(A95="",0,CONCATENATE("""",F13,""""," ","""","project",""""," ","""",+D12,""""," ","""",+A95,""""," ",+(ROUND(B95,0))))</f>
        <v>#VALUE!</v>
      </c>
      <c r="G95" s="185">
        <v>2310.52</v>
      </c>
      <c r="H95" s="112" t="s">
        <v>1442</v>
      </c>
    </row>
    <row r="96" spans="1:10" hidden="1" x14ac:dyDescent="0.2">
      <c r="A96" s="113">
        <v>2390</v>
      </c>
      <c r="B96" s="182">
        <f>INDEX('Balance Sheet'!$M$5:$M$1017,MATCH(G96,'Balance Sheet'!$D$5:$D$1017,0))</f>
        <v>0</v>
      </c>
      <c r="C96" s="183" t="str">
        <f>IF(ISNA(VLOOKUP(A96,ValidationLOANS!A3:C214,3,FALSE)),"",IF(VLOOKUP(A96,ValidationLOANS!A3:C214,3,FALSE)=1,"Debit","Credit"))</f>
        <v>Credit</v>
      </c>
      <c r="D96" s="184" t="str">
        <f>IF(ISNA(VLOOKUP(A96,ValidationLOANS!A3:B214,2,FALSE)),"",VLOOKUP(A96,ValidationLOANS!A3:B214,2,FALSE))</f>
        <v>Misc Long Term Liabilities</v>
      </c>
      <c r="E96" s="183" t="e">
        <f>IF(A96="",0,CONCATENATE("""",F13,""""," ","""","project",""""," ","""",+D12,""""," ","""",+A96,""""," ",+(ROUND(B96,0))))</f>
        <v>#VALUE!</v>
      </c>
      <c r="G96" s="185">
        <v>2390.0100000000002</v>
      </c>
      <c r="J96" s="190"/>
    </row>
    <row r="97" spans="1:8" hidden="1" x14ac:dyDescent="0.2">
      <c r="A97" s="113">
        <v>3033</v>
      </c>
      <c r="B97" s="182">
        <f>INDEX('Balance Sheet'!$M$5:$M$1017,MATCH(G97,'Balance Sheet'!$D$5:$D$1017,0))</f>
        <v>0</v>
      </c>
      <c r="C97" s="183" t="str">
        <f>IF(ISNA(VLOOKUP(A97,ValidationLOANS!A3:C214,3,FALSE)),"",IF(VLOOKUP(A97,ValidationLOANS!A3:C214,3,FALSE)=1,"Debit","Credit"))</f>
        <v>Credit</v>
      </c>
      <c r="D97" s="184" t="str">
        <f>IF(ISNA(VLOOKUP(A97,ValidationLOANS!A3:B214,2,FALSE)),"",VLOOKUP(A97,ValidationLOANS!A3:B214,2,FALSE))</f>
        <v>Total Equity/Retained Earnings</v>
      </c>
      <c r="E97" s="183" t="e">
        <f>IF(A97="",0,CONCATENATE("""",F13,""""," ","""","project",""""," ","""",+D12,""""," ","""",+A97,""""," ",+(ROUND(B97,0))))</f>
        <v>#VALUE!</v>
      </c>
      <c r="G97" s="185">
        <v>3110.11</v>
      </c>
    </row>
    <row r="98" spans="1:8" hidden="1" x14ac:dyDescent="0.2">
      <c r="A98" s="114">
        <v>3220</v>
      </c>
      <c r="B98" s="182">
        <f>INDEX('P&amp;L'!$M$6:$M$1016,MATCH(G98,'P&amp;L'!$D$6:$D$1016,0))</f>
        <v>0</v>
      </c>
      <c r="C98" s="183" t="str">
        <f>IF(ISNA(VLOOKUP(A98,ValidationLOANS!A3:C214,3,FALSE)),"",IF(VLOOKUP(A98,ValidationLOANS!A3:C214,3,FALSE)=1,"Debit","Credit"))</f>
        <v>Credit</v>
      </c>
      <c r="D98" s="184" t="str">
        <f>IF(ISNA(VLOOKUP(A98,ValidationLOANS!A3:B214,2,FALSE)),"",VLOOKUP(A98,ValidationLOANS!A3:B214,2,FALSE))</f>
        <v>Replacement Reserve Deposits as Required by WHEDA</v>
      </c>
      <c r="E98" s="183" t="e">
        <f>IF(A98="",0,CONCATENATE("""",F13,""""," ","""","project",""""," ","""",+D12,""""," ","""",+A98,""""," ",+(ROUND(B98,0))))</f>
        <v>#VALUE!</v>
      </c>
      <c r="G98" s="185">
        <v>11320.01</v>
      </c>
      <c r="H98" s="196" t="s">
        <v>1443</v>
      </c>
    </row>
    <row r="99" spans="1:8" hidden="1" x14ac:dyDescent="0.2">
      <c r="A99" s="113">
        <v>5120</v>
      </c>
      <c r="B99" s="182">
        <f>INDEX('P&amp;L'!$M$6:$M$1016,MATCH(G99,'P&amp;L'!$D$6:$D$1016,0))</f>
        <v>0</v>
      </c>
      <c r="C99" s="183" t="str">
        <f>IF(ISNA(VLOOKUP(A99,ValidationLOANS!A3:C214,3,FALSE)),"",IF(VLOOKUP(A99,ValidationLOANS!A3:C214,3,FALSE)=1,"Debit","Credit"))</f>
        <v>Credit</v>
      </c>
      <c r="D99" s="184" t="str">
        <f>IF(ISNA(VLOOKUP(A99,ValidationLOANS!A3:B214,2,FALSE)),"",VLOOKUP(A99,ValidationLOANS!A3:B214,2,FALSE))</f>
        <v>Rent Revenue-Gross Potential</v>
      </c>
      <c r="E99" s="183" t="e">
        <f>IF(A99="",0,CONCATENATE("""",F13,""""," ","""","project",""""," ","""",+D12,""""," ","""",+A99,""""," ",+(ROUND(B99,0))))</f>
        <v>#VALUE!</v>
      </c>
      <c r="G99" s="185">
        <v>5120.1099999999997</v>
      </c>
    </row>
    <row r="100" spans="1:8" hidden="1" x14ac:dyDescent="0.2">
      <c r="A100" s="113">
        <v>5121</v>
      </c>
      <c r="B100" s="182">
        <f>INDEX('P&amp;L'!$M$6:$M$1016,MATCH(G100,'P&amp;L'!$D$6:$D$1016,0))</f>
        <v>0</v>
      </c>
      <c r="C100" s="183" t="str">
        <f>IF(ISNA(VLOOKUP(A100,ValidationLOANS!A3:C214,3,FALSE)),"",IF(VLOOKUP(A100,ValidationLOANS!A3:C214,3,FALSE)=1,"Debit","Credit"))</f>
        <v>Credit</v>
      </c>
      <c r="D100" s="184" t="str">
        <f>IF(ISNA(VLOOKUP(A100,ValidationLOANS!A3:B214,2,FALSE)),"",VLOOKUP(A100,ValidationLOANS!A3:B214,2,FALSE))</f>
        <v>Tenant Assistance Payments</v>
      </c>
      <c r="E100" s="183" t="e">
        <f>IF(A100="",0,CONCATENATE("""",F13,""""," ","""","project",""""," ","""",+D12,""""," ","""",+A100,""""," ",+(ROUND(B100,0))))</f>
        <v>#VALUE!</v>
      </c>
      <c r="G100" s="185">
        <v>5120.21</v>
      </c>
    </row>
    <row r="101" spans="1:8" hidden="1" x14ac:dyDescent="0.2">
      <c r="A101" s="113">
        <v>5140</v>
      </c>
      <c r="B101" s="182">
        <f>INDEX('P&amp;L'!$M$6:$M$1016,MATCH(G101,'P&amp;L'!$D$6:$D$1016,0))</f>
        <v>0</v>
      </c>
      <c r="C101" s="183" t="str">
        <f>IF(ISNA(VLOOKUP(A101,ValidationLOANS!A3:C214,3,FALSE)),"",IF(VLOOKUP(A101,ValidationLOANS!A3:C214,3,FALSE)=1,"Debit","Credit"))</f>
        <v>Credit</v>
      </c>
      <c r="D101" s="184" t="str">
        <f>IF(ISNA(VLOOKUP(A101,ValidationLOANS!A3:B214,2,FALSE)),"",VLOOKUP(A101,ValidationLOANS!A3:B214,2,FALSE))</f>
        <v>Rent Revenue - Commercial/Stores @ 100%</v>
      </c>
      <c r="E101" s="183" t="e">
        <f>IF(A101="",0,CONCATENATE("""",F13,""""," ","""","project",""""," ","""",+D12,""""," ","""",+A101,""""," ",+(ROUND(B101,0))))</f>
        <v>#VALUE!</v>
      </c>
      <c r="G101" s="185">
        <v>5140.01</v>
      </c>
    </row>
    <row r="102" spans="1:8" hidden="1" x14ac:dyDescent="0.2">
      <c r="A102" s="113">
        <v>5170</v>
      </c>
      <c r="B102" s="182">
        <f>INDEX('P&amp;L'!$M$6:$M$1016,MATCH(G102,'P&amp;L'!$D$6:$D$1016,0))</f>
        <v>0</v>
      </c>
      <c r="C102" s="183" t="str">
        <f>IF(ISNA(VLOOKUP(A102,ValidationLOANS!A3:C214,3,FALSE)),"",IF(VLOOKUP(A102,ValidationLOANS!A3:C214,3,FALSE)=1,"Debit","Credit"))</f>
        <v>Credit</v>
      </c>
      <c r="D102" s="184" t="str">
        <f>IF(ISNA(VLOOKUP(A102,ValidationLOANS!A3:B214,2,FALSE)),"",VLOOKUP(A102,ValidationLOANS!A3:B214,2,FALSE))</f>
        <v>Rent Revenue-Garage/Parking @ 100%</v>
      </c>
      <c r="E102" s="183" t="e">
        <f>IF(A102="",0,CONCATENATE("""",F13,""""," ","""","project",""""," ","""",+D12,""""," ","""",+A102,""""," ",+(ROUND(B102,0))))</f>
        <v>#VALUE!</v>
      </c>
      <c r="G102" s="185">
        <v>5170.01</v>
      </c>
    </row>
    <row r="103" spans="1:8" hidden="1" x14ac:dyDescent="0.2">
      <c r="A103" s="113">
        <v>5180</v>
      </c>
      <c r="B103" s="182">
        <f>INDEX('P&amp;L'!$M$6:$M$1016,MATCH(G103,'P&amp;L'!$D$6:$D$1016,0))</f>
        <v>0</v>
      </c>
      <c r="C103" s="183" t="str">
        <f>IF(ISNA(VLOOKUP(A103,ValidationLOANS!A3:C214,3,FALSE)),"",IF(VLOOKUP(A103,ValidationLOANS!A3:C214,3,FALSE)=1,"Debit","Credit"))</f>
        <v>Credit</v>
      </c>
      <c r="D103" s="184" t="str">
        <f>IF(ISNA(VLOOKUP(A103,ValidationLOANS!A3:B214,2,FALSE)),"",VLOOKUP(A103,ValidationLOANS!A3:B214,2,FALSE))</f>
        <v>Flexible Subsidy Revenue</v>
      </c>
      <c r="E103" s="183" t="e">
        <f>IF(A103="",0,CONCATENATE("""",F13,""""," ","""","project",""""," ","""",+D12,""""," ","""",+A103,""""," ",+(ROUND(B103,0))))</f>
        <v>#VALUE!</v>
      </c>
      <c r="G103" s="185">
        <v>5180.01</v>
      </c>
    </row>
    <row r="104" spans="1:8" hidden="1" x14ac:dyDescent="0.2">
      <c r="A104" s="113">
        <v>5190</v>
      </c>
      <c r="B104" s="182">
        <f>INDEX('P&amp;L'!$M$6:$M$1016,MATCH(G104,'P&amp;L'!$D$6:$D$1016,0))</f>
        <v>0</v>
      </c>
      <c r="C104" s="183" t="str">
        <f>IF(ISNA(VLOOKUP(A104,ValidationLOANS!A3:C214,3,FALSE)),"",IF(VLOOKUP(A104,ValidationLOANS!A3:C214,3,FALSE)=1,"Debit","Credit"))</f>
        <v>Credit</v>
      </c>
      <c r="D104" s="184" t="str">
        <f>IF(ISNA(VLOOKUP(A104,ValidationLOANS!A3:B214,2,FALSE)),"",VLOOKUP(A104,ValidationLOANS!A3:B214,2,FALSE))</f>
        <v>Misc Rent Revenue</v>
      </c>
      <c r="E104" s="183" t="e">
        <f>IF(A104="",0,CONCATENATE("""",F13,""""," ","""","project",""""," ","""",+D12,""""," ","""",+A104,""""," ",+(ROUND(B104,0))))</f>
        <v>#VALUE!</v>
      </c>
      <c r="G104" s="185">
        <v>5190.01</v>
      </c>
    </row>
    <row r="105" spans="1:8" hidden="1" x14ac:dyDescent="0.2">
      <c r="A105" s="113">
        <v>5191</v>
      </c>
      <c r="B105" s="182">
        <f>INDEX('P&amp;L'!$M$6:$M$1016,MATCH(G105,'P&amp;L'!$D$6:$D$1016,0))</f>
        <v>0</v>
      </c>
      <c r="C105" s="183" t="str">
        <f>IF(ISNA(VLOOKUP(A105,ValidationLOANS!A3:C214,3,FALSE)),"",IF(VLOOKUP(A105,ValidationLOANS!A3:C214,3,FALSE)=1,"Debit","Credit"))</f>
        <v>Credit</v>
      </c>
      <c r="D105" s="184" t="str">
        <f>IF(ISNA(VLOOKUP(A105,ValidationLOANS!A3:B214,2,FALSE)),"",VLOOKUP(A105,ValidationLOANS!A3:B214,2,FALSE))</f>
        <v>Excess Rent</v>
      </c>
      <c r="E105" s="183" t="e">
        <f>IF(A105="",0,CONCATENATE("""",F13,""""," ","""","project",""""," ","""",+D12,""""," ","""",+A105,""""," ",+(ROUND(B105,0))))</f>
        <v>#VALUE!</v>
      </c>
      <c r="G105" s="185">
        <v>5190.1099999999997</v>
      </c>
      <c r="H105" s="112" t="s">
        <v>1442</v>
      </c>
    </row>
    <row r="106" spans="1:8" hidden="1" x14ac:dyDescent="0.2">
      <c r="A106" s="113">
        <v>5192</v>
      </c>
      <c r="B106" s="182">
        <f>INDEX('P&amp;L'!$M$6:$M$1016,MATCH(G106,'P&amp;L'!$D$6:$D$1016,0))</f>
        <v>0</v>
      </c>
      <c r="C106" s="183" t="str">
        <f>IF(ISNA(VLOOKUP(A106,ValidationLOANS!A3:C214,3,FALSE)),"",IF(VLOOKUP(A106,ValidationLOANS!A3:C214,3,FALSE)=1,"Debit","Credit"))</f>
        <v>Credit</v>
      </c>
      <c r="D106" s="184" t="str">
        <f>IF(ISNA(VLOOKUP(A106,ValidationLOANS!A3:B214,2,FALSE)),"",VLOOKUP(A106,ValidationLOANS!A3:B214,2,FALSE))</f>
        <v>Rent Revenue/Insurance</v>
      </c>
      <c r="E106" s="183" t="e">
        <f>IF(A106="",0,CONCATENATE("""",F13,""""," ","""","project",""""," ","""",+D12,""""," ","""",+A106,""""," ",+(ROUND(B106,0))))</f>
        <v>#VALUE!</v>
      </c>
      <c r="G106" s="185">
        <v>5190.12</v>
      </c>
      <c r="H106" s="112" t="s">
        <v>1442</v>
      </c>
    </row>
    <row r="107" spans="1:8" hidden="1" x14ac:dyDescent="0.2">
      <c r="A107" s="113">
        <v>5193</v>
      </c>
      <c r="B107" s="182">
        <f>INDEX('P&amp;L'!$M$6:$M$1016,MATCH(G107,'P&amp;L'!$D$6:$D$1016,0))</f>
        <v>0</v>
      </c>
      <c r="C107" s="183" t="str">
        <f>IF(ISNA(VLOOKUP(A107,ValidationLOANS!A3:C214,3,FALSE)),"",IF(VLOOKUP(A107,ValidationLOANS!A3:C214,3,FALSE)=1,"Debit","Credit"))</f>
        <v>Credit</v>
      </c>
      <c r="D107" s="184" t="str">
        <f>IF(ISNA(VLOOKUP(A107,ValidationLOANS!A3:B214,2,FALSE)),"",VLOOKUP(A107,ValidationLOANS!A3:B214,2,FALSE))</f>
        <v>Special Claims Revenue</v>
      </c>
      <c r="E107" s="183" t="e">
        <f>IF(A107="",0,CONCATENATE("""",F13,""""," ","""","project",""""," ","""",+D12,""""," ","""",+A107,""""," ",+(ROUND(B107,0))))</f>
        <v>#VALUE!</v>
      </c>
      <c r="G107" s="185">
        <v>5190.13</v>
      </c>
      <c r="H107" s="112" t="s">
        <v>1442</v>
      </c>
    </row>
    <row r="108" spans="1:8" hidden="1" x14ac:dyDescent="0.2">
      <c r="A108" s="113">
        <v>5194</v>
      </c>
      <c r="B108" s="182">
        <f>INDEX('P&amp;L'!$M$6:$M$1016,MATCH(G108,'P&amp;L'!$D$6:$D$1016,0))</f>
        <v>0</v>
      </c>
      <c r="C108" s="183" t="str">
        <f>IF(ISNA(VLOOKUP(A108,ValidationLOANS!A3:C214,3,FALSE)),"",IF(VLOOKUP(A108,ValidationLOANS!A3:C214,3,FALSE)=1,"Debit","Credit"))</f>
        <v>Credit</v>
      </c>
      <c r="D108" s="184" t="str">
        <f>IF(ISNA(VLOOKUP(A108,ValidationLOANS!A3:B214,2,FALSE)),"",VLOOKUP(A108,ValidationLOANS!A3:B214,2,FALSE))</f>
        <v>Retained Excess Income</v>
      </c>
      <c r="E108" s="183" t="e">
        <f>IF(A108="",0,CONCATENATE("""",F13,""""," ","""","project",""""," ","""",+D12,""""," ","""",+A108,""""," ",+(ROUND(B108,0))))</f>
        <v>#VALUE!</v>
      </c>
      <c r="G108" s="185">
        <v>5190.1400000000003</v>
      </c>
      <c r="H108" s="112" t="s">
        <v>1442</v>
      </c>
    </row>
    <row r="109" spans="1:8" hidden="1" x14ac:dyDescent="0.2">
      <c r="A109" s="113">
        <v>5220</v>
      </c>
      <c r="B109" s="182">
        <f>INDEX('P&amp;L'!$M$6:$M$1016,MATCH(G109,'P&amp;L'!$D$6:$D$1016,0))</f>
        <v>0</v>
      </c>
      <c r="C109" s="188" t="str">
        <f>IF(ISNA(VLOOKUP(A109,ValidationLOANS!A3:C214,3,FALSE)),"",IF(VLOOKUP(A109,ValidationLOANS!A3:C214,3,FALSE)=1,"Debit","Credit"))</f>
        <v>Debit</v>
      </c>
      <c r="D109" s="184" t="str">
        <f>IF(ISNA(VLOOKUP(A109,ValidationLOANS!A3:B214,2,FALSE)),"",VLOOKUP(A109,ValidationLOANS!A3:B214,2,FALSE))</f>
        <v>Apartment Vacancies</v>
      </c>
      <c r="E109" s="183" t="e">
        <f>IF(A109="",0,CONCATENATE("""",F13,""""," ","""","project",""""," ","""",+D12,""""," ","""",+A109,""""," ",+(ROUND(-B109,0))))</f>
        <v>#VALUE!</v>
      </c>
      <c r="G109" s="185">
        <v>5220.01</v>
      </c>
      <c r="H109" s="189" t="s">
        <v>1362</v>
      </c>
    </row>
    <row r="110" spans="1:8" hidden="1" x14ac:dyDescent="0.2">
      <c r="A110" s="113">
        <v>5240</v>
      </c>
      <c r="B110" s="182">
        <f>INDEX('P&amp;L'!$M$6:$M$1016,MATCH(G110,'P&amp;L'!$D$6:$D$1016,0))</f>
        <v>0</v>
      </c>
      <c r="C110" s="188" t="str">
        <f>IF(ISNA(VLOOKUP(A110,ValidationLOANS!A3:C214,3,FALSE)),"",IF(VLOOKUP(A110,ValidationLOANS!A3:C214,3,FALSE)=1,"Debit","Credit"))</f>
        <v>Debit</v>
      </c>
      <c r="D110" s="184" t="str">
        <f>IF(ISNA(VLOOKUP(A110,ValidationLOANS!A3:B214,2,FALSE)),"",VLOOKUP(A110,ValidationLOANS!A3:B214,2,FALSE))</f>
        <v>Stores/Commercial Vacancies or Concessions</v>
      </c>
      <c r="E110" s="183" t="e">
        <f>IF(A110="",0,CONCATENATE("""",F13,""""," ","""","project",""""," ","""",+D12,""""," ","""",+A110,""""," ",+(ROUND(-B110,0))))</f>
        <v>#VALUE!</v>
      </c>
      <c r="G110" s="185">
        <v>5240.01</v>
      </c>
      <c r="H110" s="189" t="s">
        <v>1362</v>
      </c>
    </row>
    <row r="111" spans="1:8" hidden="1" x14ac:dyDescent="0.2">
      <c r="A111" s="113">
        <v>5250</v>
      </c>
      <c r="B111" s="182">
        <f>INDEX('P&amp;L'!$M$6:$M$1016,MATCH(G111,'P&amp;L'!$D$6:$D$1016,0))</f>
        <v>0</v>
      </c>
      <c r="C111" s="188" t="str">
        <f>IF(ISNA(VLOOKUP(A111,ValidationLOANS!A3:C214,3,FALSE)),"",IF(VLOOKUP(A111,ValidationLOANS!A3:C214,3,FALSE)=1,"Debit","Credit"))</f>
        <v>Debit</v>
      </c>
      <c r="D111" s="184" t="str">
        <f>IF(ISNA(VLOOKUP(A111,ValidationLOANS!A3:B214,2,FALSE)),"",VLOOKUP(A111,ValidationLOANS!A3:B214,2,FALSE))</f>
        <v>Rental Concessions</v>
      </c>
      <c r="E111" s="183" t="e">
        <f>IF(A111="",0,CONCATENATE("""",F13,""""," ","""","project",""""," ","""",+D12,""""," ","""",+A111,""""," ",+(ROUND(-B111,0))))</f>
        <v>#VALUE!</v>
      </c>
      <c r="G111" s="185">
        <v>5250.01</v>
      </c>
      <c r="H111" s="189" t="s">
        <v>1362</v>
      </c>
    </row>
    <row r="112" spans="1:8" hidden="1" x14ac:dyDescent="0.2">
      <c r="A112" s="113">
        <v>5270</v>
      </c>
      <c r="B112" s="182">
        <f>INDEX('P&amp;L'!$M$6:$M$1016,MATCH(G112,'P&amp;L'!$D$6:$D$1016,0))</f>
        <v>0</v>
      </c>
      <c r="C112" s="188" t="str">
        <f>IF(ISNA(VLOOKUP(A112,ValidationLOANS!A3:C214,3,FALSE)),"",IF(VLOOKUP(A112,ValidationLOANS!A3:C214,3,FALSE)=1,"Debit","Credit"))</f>
        <v>Debit</v>
      </c>
      <c r="D112" s="184" t="str">
        <f>IF(ISNA(VLOOKUP(A112,ValidationLOANS!A3:B214,2,FALSE)),"",VLOOKUP(A112,ValidationLOANS!A3:B214,2,FALSE))</f>
        <v>Garage/Parking Vacancies or Concessions</v>
      </c>
      <c r="E112" s="183" t="e">
        <f>IF(A112="",0,CONCATENATE("""",F13,""""," ","""","project",""""," ","""",+D12,""""," ","""",+A112,""""," ",+(ROUND(-B112,0))))</f>
        <v>#VALUE!</v>
      </c>
      <c r="G112" s="185">
        <v>5270.01</v>
      </c>
      <c r="H112" s="189" t="s">
        <v>1362</v>
      </c>
    </row>
    <row r="113" spans="1:8" hidden="1" x14ac:dyDescent="0.2">
      <c r="A113" s="113">
        <v>5290</v>
      </c>
      <c r="B113" s="182">
        <f>INDEX('P&amp;L'!$M$6:$M$1016,MATCH(G113,'P&amp;L'!$D$6:$D$1016,0))</f>
        <v>0</v>
      </c>
      <c r="C113" s="188" t="str">
        <f>IF(ISNA(VLOOKUP(A113,ValidationLOANS!A3:C214,3,FALSE)),"",IF(VLOOKUP(A113,ValidationLOANS!A3:C214,3,FALSE)=1,"Debit","Credit"))</f>
        <v>Debit</v>
      </c>
      <c r="D113" s="184" t="str">
        <f>IF(ISNA(VLOOKUP(A113,ValidationLOANS!A3:B214,2,FALSE)),"",VLOOKUP(A113,ValidationLOANS!A3:B214,2,FALSE))</f>
        <v>Miscellaneous</v>
      </c>
      <c r="E113" s="183" t="e">
        <f>IF(A113="",0,CONCATENATE("""",F13,""""," ","""","project",""""," ","""",+D12,""""," ","""",+A113,""""," ",+(ROUND(-B113,0))))</f>
        <v>#VALUE!</v>
      </c>
      <c r="G113" s="185">
        <v>5290.01</v>
      </c>
      <c r="H113" s="189" t="s">
        <v>1362</v>
      </c>
    </row>
    <row r="114" spans="1:8" hidden="1" x14ac:dyDescent="0.2">
      <c r="A114" s="113">
        <v>5301</v>
      </c>
      <c r="B114" s="182">
        <f>INDEX('P&amp;L'!$M$6:$M$1016,MATCH(G114,'P&amp;L'!$D$6:$D$1016,0))</f>
        <v>0</v>
      </c>
      <c r="C114" s="183" t="str">
        <f>IF(ISNA(VLOOKUP(A114,ValidationLOANS!A3:C214,3,FALSE)),"",IF(VLOOKUP(A114,ValidationLOANS!A3:C214,3,FALSE)=1,"Debit","Credit"))</f>
        <v>Credit</v>
      </c>
      <c r="D114" s="184" t="str">
        <f>IF(ISNA(VLOOKUP(A114,ValidationLOANS!A3:B214,2,FALSE)),"",VLOOKUP(A114,ValidationLOANS!A3:B214,2,FALSE))</f>
        <v>Priv Pay Room/Board</v>
      </c>
      <c r="E114" s="183" t="e">
        <f>IF(A114="",0,CONCATENATE("""",F13,""""," ","""","project",""""," ","""",+D12,""""," ","""",+A114,""""," ",+(ROUND(B114,0))))</f>
        <v>#VALUE!</v>
      </c>
      <c r="G114" s="185">
        <v>5310.14</v>
      </c>
      <c r="H114" s="112" t="s">
        <v>1363</v>
      </c>
    </row>
    <row r="115" spans="1:8" hidden="1" x14ac:dyDescent="0.2">
      <c r="A115" s="113">
        <v>5302</v>
      </c>
      <c r="B115" s="186"/>
      <c r="C115" s="183" t="str">
        <f>IF(ISNA(VLOOKUP(A115,ValidationLOANS!A3:C214,3,FALSE)),"",IF(VLOOKUP(A115,ValidationLOANS!A3:C214,3,FALSE)=1,"Debit","Credit"))</f>
        <v>Credit</v>
      </c>
      <c r="D115" s="184" t="str">
        <f>IF(ISNA(VLOOKUP(A115,ValidationLOANS!A3:B214,2,FALSE)),"",VLOOKUP(A115,ValidationLOANS!A3:B214,2,FALSE))</f>
        <v>Priv Pay Ancillary</v>
      </c>
      <c r="E115" s="183" t="e">
        <f>IF(A115="",0,CONCATENATE("""",F13,""""," ","""","project",""""," ","""",+D12,""""," ","""",+A115,""""," ",+(ROUND(B115,0))))</f>
        <v>#VALUE!</v>
      </c>
      <c r="G115" s="187"/>
    </row>
    <row r="116" spans="1:8" hidden="1" x14ac:dyDescent="0.2">
      <c r="A116" s="113">
        <v>5303</v>
      </c>
      <c r="B116" s="186"/>
      <c r="C116" s="183" t="str">
        <f>IF(ISNA(VLOOKUP(A116,ValidationLOANS!A3:C214,3,FALSE)),"",IF(VLOOKUP(A116,ValidationLOANS!A3:C214,3,FALSE)=1,"Debit","Credit"))</f>
        <v>Credit</v>
      </c>
      <c r="D116" s="184" t="str">
        <f>IF(ISNA(VLOOKUP(A116,ValidationLOANS!A3:B214,2,FALSE)),"",VLOOKUP(A116,ValidationLOANS!A3:B214,2,FALSE))</f>
        <v>Contractual Adj</v>
      </c>
      <c r="E116" s="183" t="e">
        <f>IF(A116="",0,CONCATENATE("""",F13,""""," ","""","project",""""," ","""",+D12,""""," ","""",+A116,""""," ",+(ROUND(B116,0))))</f>
        <v>#VALUE!</v>
      </c>
      <c r="G116" s="187"/>
    </row>
    <row r="117" spans="1:8" hidden="1" x14ac:dyDescent="0.2">
      <c r="A117" s="113">
        <v>5305</v>
      </c>
      <c r="B117" s="182">
        <f>INDEX('P&amp;L'!$M$6:$M$1016,MATCH(G117,'P&amp;L'!$D$6:$D$1016,0))</f>
        <v>0</v>
      </c>
      <c r="C117" s="183" t="str">
        <f>IF(ISNA(VLOOKUP(A117,ValidationLOANS!A3:C214,3,FALSE)),"",IF(VLOOKUP(A117,ValidationLOANS!A3:C214,3,FALSE)=1,"Debit","Credit"))</f>
        <v>Credit</v>
      </c>
      <c r="D117" s="184" t="str">
        <f>IF(ISNA(VLOOKUP(A117,ValidationLOANS!A3:B214,2,FALSE)),"",VLOOKUP(A117,ValidationLOANS!A3:B214,2,FALSE))</f>
        <v>Medicare Room/Board</v>
      </c>
      <c r="E117" s="183" t="e">
        <f>IF(A117="",0,CONCATENATE("""",F13,""""," ","""","project",""""," ","""",+D12,""""," ","""",+A117,""""," ",+(ROUND(B117,0))))</f>
        <v>#VALUE!</v>
      </c>
      <c r="G117" s="185">
        <v>5310.24</v>
      </c>
      <c r="H117" s="112" t="s">
        <v>1364</v>
      </c>
    </row>
    <row r="118" spans="1:8" hidden="1" x14ac:dyDescent="0.2">
      <c r="A118" s="113">
        <v>5306</v>
      </c>
      <c r="B118" s="186"/>
      <c r="C118" s="183" t="str">
        <f>IF(ISNA(VLOOKUP(A118,ValidationLOANS!A3:C214,3,FALSE)),"",IF(VLOOKUP(A118,ValidationLOANS!A3:C214,3,FALSE)=1,"Debit","Credit"))</f>
        <v>Credit</v>
      </c>
      <c r="D118" s="184" t="str">
        <f>IF(ISNA(VLOOKUP(A118,ValidationLOANS!A3:B214,2,FALSE)),"",VLOOKUP(A118,ValidationLOANS!A3:B214,2,FALSE))</f>
        <v>Medicare Ancillary</v>
      </c>
      <c r="E118" s="183" t="e">
        <f>IF(A118="",0,CONCATENATE("""",F13,""""," ","""","project",""""," ","""",+D12,""""," ","""",+A118,""""," ",+(ROUND(B118,0))))</f>
        <v>#VALUE!</v>
      </c>
      <c r="G118" s="187"/>
    </row>
    <row r="119" spans="1:8" hidden="1" x14ac:dyDescent="0.2">
      <c r="A119" s="113">
        <v>5307</v>
      </c>
      <c r="B119" s="186"/>
      <c r="C119" s="183" t="str">
        <f>IF(ISNA(VLOOKUP(A119,ValidationLOANS!A3:C214,3,FALSE)),"",IF(VLOOKUP(A119,ValidationLOANS!A3:C214,3,FALSE)=1,"Debit","Credit"))</f>
        <v>Credit</v>
      </c>
      <c r="D119" s="184" t="str">
        <f>IF(ISNA(VLOOKUP(A119,ValidationLOANS!A3:B214,2,FALSE)),"",VLOOKUP(A119,ValidationLOANS!A3:B214,2,FALSE))</f>
        <v>Medicare Contr Adj</v>
      </c>
      <c r="E119" s="183" t="e">
        <f>IF(A119="",0,CONCATENATE("""",F13,""""," ","""","project",""""," ","""",+D12,""""," ","""",+A119,""""," ",+(ROUND(B119,0))))</f>
        <v>#VALUE!</v>
      </c>
      <c r="G119" s="187"/>
    </row>
    <row r="120" spans="1:8" hidden="1" x14ac:dyDescent="0.2">
      <c r="A120" s="113">
        <v>5309</v>
      </c>
      <c r="B120" s="182">
        <f>INDEX('P&amp;L'!$M$6:$M$1016,MATCH(G120,'P&amp;L'!$D$6:$D$1016,0))</f>
        <v>0</v>
      </c>
      <c r="C120" s="183" t="str">
        <f>IF(ISNA(VLOOKUP(A120,ValidationLOANS!A3:C214,3,FALSE)),"",IF(VLOOKUP(A120,ValidationLOANS!A3:C214,3,FALSE)=1,"Debit","Credit"))</f>
        <v>Credit</v>
      </c>
      <c r="D120" s="184" t="str">
        <f>IF(ISNA(VLOOKUP(A120,ValidationLOANS!A3:B214,2,FALSE)),"",VLOOKUP(A120,ValidationLOANS!A3:B214,2,FALSE))</f>
        <v>Medicaid Room/Board</v>
      </c>
      <c r="E120" s="183" t="e">
        <f>IF(A120="",0,CONCATENATE("""",F13,""""," ","""","project",""""," ","""",+D12,""""," ","""",+A120,""""," ",+(ROUND(B120,0))))</f>
        <v>#VALUE!</v>
      </c>
      <c r="G120" s="185">
        <v>5310.34</v>
      </c>
      <c r="H120" s="112" t="s">
        <v>1365</v>
      </c>
    </row>
    <row r="121" spans="1:8" hidden="1" x14ac:dyDescent="0.2">
      <c r="A121" s="113">
        <v>5310</v>
      </c>
      <c r="B121" s="186"/>
      <c r="C121" s="183" t="str">
        <f>IF(ISNA(VLOOKUP(A121,ValidationLOANS!A3:C214,3,FALSE)),"",IF(VLOOKUP(A121,ValidationLOANS!A3:C214,3,FALSE)=1,"Debit","Credit"))</f>
        <v>Credit</v>
      </c>
      <c r="D121" s="184" t="str">
        <f>IF(ISNA(VLOOKUP(A121,ValidationLOANS!A3:B214,2,FALSE)),"",VLOOKUP(A121,ValidationLOANS!A3:B214,2,FALSE))</f>
        <v>Medicaid Ancillary</v>
      </c>
      <c r="E121" s="183" t="e">
        <f>IF(A121="",0,CONCATENATE("""",F13,""""," ","""","project",""""," ","""",+D12,""""," ","""",+A121,""""," ",+(ROUND(B121,0))))</f>
        <v>#VALUE!</v>
      </c>
      <c r="G121" s="187"/>
    </row>
    <row r="122" spans="1:8" hidden="1" x14ac:dyDescent="0.2">
      <c r="A122" s="113">
        <v>5312</v>
      </c>
      <c r="B122" s="186"/>
      <c r="C122" s="183" t="str">
        <f>IF(ISNA(VLOOKUP(A122,ValidationLOANS!A3:C214,3,FALSE)),"",IF(VLOOKUP(A122,ValidationLOANS!A3:C214,3,FALSE)=1,"Debit","Credit"))</f>
        <v>Credit</v>
      </c>
      <c r="D122" s="184" t="str">
        <f>IF(ISNA(VLOOKUP(A122,ValidationLOANS!A3:B214,2,FALSE)),"",VLOOKUP(A122,ValidationLOANS!A3:B214,2,FALSE))</f>
        <v>Medicaid Contr Adj</v>
      </c>
      <c r="E122" s="183" t="e">
        <f>IF(A122="",0,CONCATENATE("""",F13,""""," ","""","project",""""," ","""",+D12,""""," ","""",+A122,""""," ",+(ROUND(B122,0))))</f>
        <v>#VALUE!</v>
      </c>
      <c r="G122" s="187"/>
    </row>
    <row r="123" spans="1:8" hidden="1" x14ac:dyDescent="0.2">
      <c r="A123" s="113">
        <v>5315</v>
      </c>
      <c r="B123" s="182">
        <f>INDEX('P&amp;L'!$M$6:$M$1016,MATCH(G123,'P&amp;L'!$D$6:$D$1016,0))</f>
        <v>0</v>
      </c>
      <c r="C123" s="183" t="str">
        <f>IF(ISNA(VLOOKUP(A123,ValidationLOANS!A3:C214,3,FALSE)),"",IF(VLOOKUP(A123,ValidationLOANS!A3:C214,3,FALSE)=1,"Debit","Credit"))</f>
        <v>Credit</v>
      </c>
      <c r="D123" s="184" t="str">
        <f>IF(ISNA(VLOOKUP(A123,ValidationLOANS!A3:B214,2,FALSE)),"",VLOOKUP(A123,ValidationLOANS!A3:B214,2,FALSE))</f>
        <v>VA Room/Board</v>
      </c>
      <c r="E123" s="183" t="e">
        <f>IF(A123="",0,CONCATENATE("""",F13,""""," ","""","project",""""," ","""",+D12,""""," ","""",+A123,""""," ",+(ROUND(B123,0))))</f>
        <v>#VALUE!</v>
      </c>
      <c r="G123" s="185">
        <v>5310.44</v>
      </c>
      <c r="H123" s="112" t="s">
        <v>1366</v>
      </c>
    </row>
    <row r="124" spans="1:8" hidden="1" x14ac:dyDescent="0.2">
      <c r="A124" s="113">
        <v>5316</v>
      </c>
      <c r="B124" s="186"/>
      <c r="C124" s="183" t="str">
        <f>IF(ISNA(VLOOKUP(A124,ValidationLOANS!A3:C214,3,FALSE)),"",IF(VLOOKUP(A124,ValidationLOANS!A3:C214,3,FALSE)=1,"Debit","Credit"))</f>
        <v>Credit</v>
      </c>
      <c r="D124" s="184" t="str">
        <f>IF(ISNA(VLOOKUP(A124,ValidationLOANS!A3:B214,2,FALSE)),"",VLOOKUP(A124,ValidationLOANS!A3:B214,2,FALSE))</f>
        <v>VA Ancillary</v>
      </c>
      <c r="E124" s="183" t="e">
        <f>IF(A124="",0,CONCATENATE("""",F13,""""," ","""","project",""""," ","""",+D12,""""," ","""",+A124,""""," ",+(ROUND(B124,0))))</f>
        <v>#VALUE!</v>
      </c>
      <c r="G124" s="187"/>
    </row>
    <row r="125" spans="1:8" hidden="1" x14ac:dyDescent="0.2">
      <c r="A125" s="113">
        <v>5317</v>
      </c>
      <c r="B125" s="186"/>
      <c r="C125" s="183" t="str">
        <f>IF(ISNA(VLOOKUP(A125,ValidationLOANS!A3:C214,3,FALSE)),"",IF(VLOOKUP(A125,ValidationLOANS!A3:C214,3,FALSE)=1,"Debit","Credit"))</f>
        <v>Credit</v>
      </c>
      <c r="D125" s="184" t="str">
        <f>IF(ISNA(VLOOKUP(A125,ValidationLOANS!A3:B214,2,FALSE)),"",VLOOKUP(A125,ValidationLOANS!A3:B214,2,FALSE))</f>
        <v>VA Contractual Adj</v>
      </c>
      <c r="E125" s="183" t="e">
        <f>IF(A125="",0,CONCATENATE("""",F13,""""," ","""","project",""""," ","""",+D12,""""," ","""",+A125,""""," ",+(ROUND(B125,0))))</f>
        <v>#VALUE!</v>
      </c>
      <c r="G125" s="187"/>
    </row>
    <row r="126" spans="1:8" hidden="1" x14ac:dyDescent="0.2">
      <c r="A126" s="113">
        <v>5331</v>
      </c>
      <c r="B126" s="186"/>
      <c r="C126" s="183" t="str">
        <f>IF(ISNA(VLOOKUP(A126,ValidationLOANS!A3:C214,3,FALSE)),"",IF(VLOOKUP(A126,ValidationLOANS!A3:C214,3,FALSE)=1,"Debit","Credit"))</f>
        <v>Credit</v>
      </c>
      <c r="D126" s="184" t="str">
        <f>IF(ISNA(VLOOKUP(A126,ValidationLOANS!A3:B214,2,FALSE)),"",VLOOKUP(A126,ValidationLOANS!A3:B214,2,FALSE))</f>
        <v>Contributions/Gifts</v>
      </c>
      <c r="E126" s="183" t="e">
        <f>IF(A126="",0,CONCATENATE("""",F13,""""," ","""","project",""""," ","""",+D12,""""," ","""",+A126,""""," ",+(ROUND(B126,0))))</f>
        <v>#VALUE!</v>
      </c>
      <c r="G126" s="187"/>
    </row>
    <row r="127" spans="1:8" hidden="1" x14ac:dyDescent="0.2">
      <c r="A127" s="113">
        <v>5332</v>
      </c>
      <c r="B127" s="182">
        <f>INDEX('P&amp;L'!$M$6:$M$1016,MATCH(G127,'P&amp;L'!$D$6:$D$1016,0))</f>
        <v>0</v>
      </c>
      <c r="C127" s="183" t="str">
        <f>IF(ISNA(VLOOKUP(A127,ValidationLOANS!A3:C214,3,FALSE)),"",IF(VLOOKUP(A127,ValidationLOANS!A3:C214,3,FALSE)=1,"Debit","Credit"))</f>
        <v>Credit</v>
      </c>
      <c r="D127" s="184" t="str">
        <f>IF(ISNA(VLOOKUP(A127,ValidationLOANS!A3:B214,2,FALSE)),"",VLOOKUP(A127,ValidationLOANS!A3:B214,2,FALSE))</f>
        <v>Food</v>
      </c>
      <c r="E127" s="183" t="e">
        <f>IF(A127="",0,CONCATENATE("""",F13,""""," ","""","project",""""," ","""",+D12,""""," ","""",+A127,""""," ",+(ROUND(B127,0))))</f>
        <v>#VALUE!</v>
      </c>
      <c r="G127" s="185">
        <v>5320.34</v>
      </c>
      <c r="H127" s="112" t="s">
        <v>1367</v>
      </c>
    </row>
    <row r="128" spans="1:8" hidden="1" x14ac:dyDescent="0.2">
      <c r="A128" s="113">
        <v>5333</v>
      </c>
      <c r="B128" s="186"/>
      <c r="C128" s="183" t="str">
        <f>IF(ISNA(VLOOKUP(A128,ValidationLOANS!A3:C214,3,FALSE)),"",IF(VLOOKUP(A128,ValidationLOANS!A3:C214,3,FALSE)=1,"Debit","Credit"))</f>
        <v>Credit</v>
      </c>
      <c r="D128" s="184" t="str">
        <f>IF(ISNA(VLOOKUP(A128,ValidationLOANS!A3:B214,2,FALSE)),"",VLOOKUP(A128,ValidationLOANS!A3:B214,2,FALSE))</f>
        <v>Dietary Supplies</v>
      </c>
      <c r="E128" s="183" t="e">
        <f>IF(A128="",0,CONCATENATE("""",F13,""""," ","""","project",""""," ","""",+D12,""""," ","""",+A128,""""," ",+(ROUND(B128,0))))</f>
        <v>#VALUE!</v>
      </c>
      <c r="G128" s="187"/>
    </row>
    <row r="129" spans="1:8" hidden="1" x14ac:dyDescent="0.2">
      <c r="A129" s="113">
        <v>5350</v>
      </c>
      <c r="B129" s="186"/>
      <c r="C129" s="183" t="str">
        <f>IF(ISNA(VLOOKUP(A129,ValidationLOANS!A3:C214,3,FALSE)),"",IF(VLOOKUP(A129,ValidationLOANS!A3:C214,3,FALSE)=1,"Debit","Credit"))</f>
        <v>Credit</v>
      </c>
      <c r="D129" s="184" t="str">
        <f>IF(ISNA(VLOOKUP(A129,ValidationLOANS!A3:B214,2,FALSE)),"",VLOOKUP(A129,ValidationLOANS!A3:B214,2,FALSE))</f>
        <v>Houskeeping Salary</v>
      </c>
      <c r="E129" s="183" t="e">
        <f>IF(A129="",0,CONCATENATE("""",F13,""""," ","""","project",""""," ","""",+D12,""""," ","""",+A129,""""," ",+(ROUND(B129,0))))</f>
        <v>#VALUE!</v>
      </c>
      <c r="G129" s="187"/>
    </row>
    <row r="130" spans="1:8" hidden="1" x14ac:dyDescent="0.2">
      <c r="A130" s="113">
        <v>5351</v>
      </c>
      <c r="B130" s="186"/>
      <c r="C130" s="183" t="str">
        <f>IF(ISNA(VLOOKUP(A130,ValidationLOANS!A3:C214,3,FALSE)),"",IF(VLOOKUP(A130,ValidationLOANS!A3:C214,3,FALSE)=1,"Debit","Credit"))</f>
        <v>Credit</v>
      </c>
      <c r="D130" s="184" t="str">
        <f>IF(ISNA(VLOOKUP(A130,ValidationLOANS!A3:B214,2,FALSE)),"",VLOOKUP(A130,ValidationLOANS!A3:B214,2,FALSE))</f>
        <v>Housekeeping Supply</v>
      </c>
      <c r="E130" s="183" t="e">
        <f>IF(A130="",0,CONCATENATE("""",F13,""""," ","""","project",""""," ","""",+D12,""""," ","""",+A130,""""," ",+(ROUND(B130,0))))</f>
        <v>#VALUE!</v>
      </c>
      <c r="G130" s="187"/>
    </row>
    <row r="131" spans="1:8" hidden="1" x14ac:dyDescent="0.2">
      <c r="A131" s="113">
        <v>5352</v>
      </c>
      <c r="B131" s="186"/>
      <c r="C131" s="183" t="str">
        <f>IF(ISNA(VLOOKUP(A131,ValidationLOANS!A3:C214,3,FALSE)),"",IF(VLOOKUP(A131,ValidationLOANS!A3:C214,3,FALSE)=1,"Debit","Credit"))</f>
        <v>Credit</v>
      </c>
      <c r="D131" s="184" t="str">
        <f>IF(ISNA(VLOOKUP(A131,ValidationLOANS!A3:B214,2,FALSE)),"",VLOOKUP(A131,ValidationLOANS!A3:B214,2,FALSE))</f>
        <v>Other Housekeeping</v>
      </c>
      <c r="E131" s="183" t="e">
        <f>IF(A131="",0,CONCATENATE("""",F13,""""," ","""","project",""""," ","""",+D12,""""," ","""",+A131,""""," ",+(ROUND(B131,0))))</f>
        <v>#VALUE!</v>
      </c>
      <c r="G131" s="187"/>
    </row>
    <row r="132" spans="1:8" hidden="1" x14ac:dyDescent="0.2">
      <c r="A132" s="113">
        <v>5365</v>
      </c>
      <c r="B132" s="186"/>
      <c r="C132" s="183" t="str">
        <f>IF(ISNA(VLOOKUP(A132,ValidationLOANS!A3:C214,3,FALSE)),"",IF(VLOOKUP(A132,ValidationLOANS!A3:C214,3,FALSE)=1,"Debit","Credit"))</f>
        <v>Credit</v>
      </c>
      <c r="D132" s="184" t="str">
        <f>IF(ISNA(VLOOKUP(A132,ValidationLOANS!A3:B214,2,FALSE)),"",VLOOKUP(A132,ValidationLOANS!A3:B214,2,FALSE))</f>
        <v>Food Servicing</v>
      </c>
      <c r="E132" s="183" t="e">
        <f>IF(A132="",0,CONCATENATE("""",F13,""""," ","""","project",""""," ","""",+D12,""""," ","""",+A132,""""," ",+(ROUND(B132,0))))</f>
        <v>#VALUE!</v>
      </c>
      <c r="G132" s="187"/>
    </row>
    <row r="133" spans="1:8" hidden="1" x14ac:dyDescent="0.2">
      <c r="A133" s="113">
        <v>5370</v>
      </c>
      <c r="B133" s="182">
        <f>INDEX('P&amp;L'!$M$6:$M$1016,MATCH(G133,'P&amp;L'!$D$6:$D$1016,0))</f>
        <v>0</v>
      </c>
      <c r="C133" s="183" t="str">
        <f>IF(ISNA(VLOOKUP(A133,ValidationLOANS!A3:C214,3,FALSE)),"",IF(VLOOKUP(A133,ValidationLOANS!A3:C214,3,FALSE)=1,"Debit","Credit"))</f>
        <v>Credit</v>
      </c>
      <c r="D133" s="184" t="str">
        <f>IF(ISNA(VLOOKUP(A133,ValidationLOANS!A3:B214,2,FALSE)),"",VLOOKUP(A133,ValidationLOANS!A3:B214,2,FALSE))</f>
        <v>Laundry/Linen</v>
      </c>
      <c r="E133" s="183" t="e">
        <f>IF(A133="",0,CONCATENATE("""",F13,""""," ","""","project",""""," ","""",+D12,""""," ","""",+A133,""""," ",+(ROUND(B133,0))))</f>
        <v>#VALUE!</v>
      </c>
      <c r="G133" s="185">
        <v>5320.71</v>
      </c>
    </row>
    <row r="134" spans="1:8" hidden="1" x14ac:dyDescent="0.2">
      <c r="A134" s="113">
        <v>5375</v>
      </c>
      <c r="B134" s="182">
        <f>INDEX('P&amp;L'!$M$6:$M$1016,MATCH(G134,'P&amp;L'!$D$6:$D$1016,0))</f>
        <v>0</v>
      </c>
      <c r="C134" s="183" t="str">
        <f>IF(ISNA(VLOOKUP(A134,ValidationLOANS!A3:C214,3,FALSE)),"",IF(VLOOKUP(A134,ValidationLOANS!A3:C214,3,FALSE)=1,"Debit","Credit"))</f>
        <v>Credit</v>
      </c>
      <c r="D134" s="184" t="str">
        <f>IF(ISNA(VLOOKUP(A134,ValidationLOANS!A3:B214,2,FALSE)),"",VLOOKUP(A134,ValidationLOANS!A3:B214,2,FALSE))</f>
        <v>Housekeeping</v>
      </c>
      <c r="E134" s="183" t="e">
        <f>IF(A134="",0,CONCATENATE("""",F13,""""," ","""","project",""""," ","""",+D12,""""," ","""",+A134,""""," ",+(ROUND(B134,0))))</f>
        <v>#VALUE!</v>
      </c>
      <c r="G134" s="185">
        <v>5320.51</v>
      </c>
      <c r="H134" s="112" t="s">
        <v>1368</v>
      </c>
    </row>
    <row r="135" spans="1:8" hidden="1" x14ac:dyDescent="0.2">
      <c r="A135" s="113">
        <v>5380</v>
      </c>
      <c r="B135" s="186"/>
      <c r="C135" s="183" t="str">
        <f>IF(ISNA(VLOOKUP(A135,ValidationLOANS!A3:C214,3,FALSE)),"",IF(VLOOKUP(A135,ValidationLOANS!A3:C214,3,FALSE)=1,"Debit","Credit"))</f>
        <v>Credit</v>
      </c>
      <c r="D135" s="184" t="str">
        <f>IF(ISNA(VLOOKUP(A135,ValidationLOANS!A3:B214,2,FALSE)),"",VLOOKUP(A135,ValidationLOANS!A3:B214,2,FALSE))</f>
        <v>Recreation/Rehab</v>
      </c>
      <c r="E135" s="183" t="e">
        <f>IF(A135="",0,CONCATENATE("""",F13,""""," ","""","project",""""," ","""",+D12,""""," ","""",+A135,""""," ",+(ROUND(B135,0))))</f>
        <v>#VALUE!</v>
      </c>
      <c r="G135" s="187"/>
      <c r="H135" s="112" t="s">
        <v>1369</v>
      </c>
    </row>
    <row r="136" spans="1:8" hidden="1" x14ac:dyDescent="0.2">
      <c r="A136" s="113">
        <v>5390</v>
      </c>
      <c r="B136" s="186"/>
      <c r="C136" s="183" t="str">
        <f>IF(ISNA(VLOOKUP(A136,ValidationLOANS!A3:C214,3,FALSE)),"",IF(VLOOKUP(A136,ValidationLOANS!A3:C214,3,FALSE)=1,"Debit","Credit"))</f>
        <v>Credit</v>
      </c>
      <c r="D136" s="184" t="str">
        <f>IF(ISNA(VLOOKUP(A136,ValidationLOANS!A3:B214,2,FALSE)),"",VLOOKUP(A136,ValidationLOANS!A3:B214,2,FALSE))</f>
        <v>Other Service Income</v>
      </c>
      <c r="E136" s="183" t="e">
        <f>IF(A136="",0,CONCATENATE("""",F13,""""," ","""","project",""""," ","""",+D12,""""," ","""",+A136,""""," ",+(ROUND(B136,0))))</f>
        <v>#VALUE!</v>
      </c>
      <c r="G136" s="187"/>
      <c r="H136" s="112" t="s">
        <v>1370</v>
      </c>
    </row>
    <row r="137" spans="1:8" hidden="1" x14ac:dyDescent="0.2">
      <c r="A137" s="113">
        <v>5395</v>
      </c>
      <c r="B137" s="186"/>
      <c r="C137" s="183" t="str">
        <f>IF(ISNA(VLOOKUP(A137,ValidationLOANS!A3:C214,3,FALSE)),"",IF(VLOOKUP(A137,ValidationLOANS!A3:C214,3,FALSE)=1,"Debit","Credit"))</f>
        <v>Credit</v>
      </c>
      <c r="D137" s="184" t="str">
        <f>IF(ISNA(VLOOKUP(A137,ValidationLOANS!A3:B214,2,FALSE)),"",VLOOKUP(A137,ValidationLOANS!A3:B214,2,FALSE))</f>
        <v>Adult Day Care</v>
      </c>
      <c r="E137" s="183" t="e">
        <f>IF(A137="",0,CONCATENATE("""",F13,""""," ","""","project",""""," ","""",+D12,""""," ","""",+A137,""""," ",+(ROUND(B137,0))))</f>
        <v>#VALUE!</v>
      </c>
      <c r="G137" s="187"/>
      <c r="H137" s="112" t="s">
        <v>1369</v>
      </c>
    </row>
    <row r="138" spans="1:8" hidden="1" x14ac:dyDescent="0.2">
      <c r="A138" s="113">
        <v>5396</v>
      </c>
      <c r="B138" s="186"/>
      <c r="C138" s="183" t="str">
        <f>IF(ISNA(VLOOKUP(A138,ValidationLOANS!A3:C214,3,FALSE)),"",IF(VLOOKUP(A138,ValidationLOANS!A3:C214,3,FALSE)=1,"Debit","Credit"))</f>
        <v>Credit</v>
      </c>
      <c r="D138" s="184" t="str">
        <f>IF(ISNA(VLOOKUP(A138,ValidationLOANS!A3:B214,2,FALSE)),"",VLOOKUP(A138,ValidationLOANS!A3:B214,2,FALSE))</f>
        <v>Child Day Care</v>
      </c>
      <c r="E138" s="183" t="e">
        <f>IF(A138="",0,CONCATENATE("""",F13,""""," ","""","project",""""," ","""",+D12,""""," ","""",+A138,""""," ",+(ROUND(B138,0))))</f>
        <v>#VALUE!</v>
      </c>
      <c r="G138" s="187"/>
      <c r="H138" s="112" t="s">
        <v>1369</v>
      </c>
    </row>
    <row r="139" spans="1:8" hidden="1" x14ac:dyDescent="0.2">
      <c r="A139" s="113">
        <v>5410</v>
      </c>
      <c r="B139" s="182">
        <f>INDEX('P&amp;L'!$M$6:$M$1016,MATCH(G139,'P&amp;L'!$D$6:$D$1016,0))</f>
        <v>0</v>
      </c>
      <c r="C139" s="183" t="str">
        <f>IF(ISNA(VLOOKUP(A139,ValidationLOANS!A3:C214,3,FALSE)),"",IF(VLOOKUP(A139,ValidationLOANS!A3:C214,3,FALSE)=1,"Debit","Credit"))</f>
        <v>Credit</v>
      </c>
      <c r="D139" s="184" t="str">
        <f>IF(ISNA(VLOOKUP(A139,ValidationLOANS!A3:B214,2,FALSE)),"",VLOOKUP(A139,ValidationLOANS!A3:B214,2,FALSE))</f>
        <v>Financial Revenue-Project Operations</v>
      </c>
      <c r="E139" s="183" t="e">
        <f>IF(A139="",0,CONCATENATE("""",F13,""""," ","""","project",""""," ","""",+D12,""""," ","""",+A139,""""," ",+(ROUND(B139,0))))</f>
        <v>#VALUE!</v>
      </c>
      <c r="G139" s="185">
        <v>5410.01</v>
      </c>
    </row>
    <row r="140" spans="1:8" hidden="1" x14ac:dyDescent="0.2">
      <c r="A140" s="113">
        <v>5430</v>
      </c>
      <c r="B140" s="182">
        <f>INDEX('P&amp;L'!$M$6:$M$1016,MATCH(G140,'P&amp;L'!$D$6:$D$1016,0))</f>
        <v>0</v>
      </c>
      <c r="C140" s="183" t="str">
        <f>IF(ISNA(VLOOKUP(A140,ValidationLOANS!A3:C214,3,FALSE)),"",IF(VLOOKUP(A140,ValidationLOANS!A3:C214,3,FALSE)=1,"Debit","Credit"))</f>
        <v>Credit</v>
      </c>
      <c r="D140" s="184" t="str">
        <f>IF(ISNA(VLOOKUP(A140,ValidationLOANS!A3:B214,2,FALSE)),"",VLOOKUP(A140,ValidationLOANS!A3:B214,2,FALSE))</f>
        <v>Revenue from Investments-Residual Receipts</v>
      </c>
      <c r="E140" s="183" t="e">
        <f>IF(A140="",0,CONCATENATE("""",F13,""""," ","""","project",""""," ","""",+D12,""""," ","""",+A140,""""," ",+(ROUND(B140,0))))</f>
        <v>#VALUE!</v>
      </c>
      <c r="G140" s="185">
        <v>5430.01</v>
      </c>
    </row>
    <row r="141" spans="1:8" hidden="1" x14ac:dyDescent="0.2">
      <c r="A141" s="113">
        <v>5440</v>
      </c>
      <c r="B141" s="182">
        <f>INDEX('P&amp;L'!$M$6:$M$1016,MATCH(G141,'P&amp;L'!$D$6:$D$1016,0))</f>
        <v>0</v>
      </c>
      <c r="C141" s="183" t="str">
        <f>IF(ISNA(VLOOKUP(A141,ValidationLOANS!A3:C214,3,FALSE)),"",IF(VLOOKUP(A141,ValidationLOANS!A3:C214,3,FALSE)=1,"Debit","Credit"))</f>
        <v>Credit</v>
      </c>
      <c r="D141" s="184" t="str">
        <f>IF(ISNA(VLOOKUP(A141,ValidationLOANS!A3:B214,2,FALSE)),"",VLOOKUP(A141,ValidationLOANS!A3:B214,2,FALSE))</f>
        <v>Revenue from Investments-Replacement Reserve</v>
      </c>
      <c r="E141" s="183" t="e">
        <f>IF(A141="",0,CONCATENATE("""",F13,""""," ","""","project",""""," ","""",+D12,""""," ","""",+A141,""""," ",+(ROUND(B141,0))))</f>
        <v>#VALUE!</v>
      </c>
      <c r="G141" s="185">
        <v>5440.01</v>
      </c>
    </row>
    <row r="142" spans="1:8" hidden="1" x14ac:dyDescent="0.2">
      <c r="A142" s="113">
        <v>5490</v>
      </c>
      <c r="B142" s="182">
        <f>INDEX('P&amp;L'!$M$6:$M$1016,MATCH(G142,'P&amp;L'!$D$6:$D$1016,0))</f>
        <v>0</v>
      </c>
      <c r="C142" s="183" t="str">
        <f>IF(ISNA(VLOOKUP(A142,ValidationLOANS!A3:C214,3,FALSE)),"",IF(VLOOKUP(A142,ValidationLOANS!A3:C214,3,FALSE)=1,"Debit","Credit"))</f>
        <v>Credit</v>
      </c>
      <c r="D142" s="184" t="str">
        <f>IF(ISNA(VLOOKUP(A142,ValidationLOANS!A3:B214,2,FALSE)),"",VLOOKUP(A142,ValidationLOANS!A3:B214,2,FALSE))</f>
        <v>Revenue from Investments-Miscellaneous</v>
      </c>
      <c r="E142" s="183" t="e">
        <f>IF(A142="",0,CONCATENATE("""",F13,""""," ","""","project",""""," ","""",+D12,""""," ","""",+A142,""""," ",+(ROUND(B142,0))))</f>
        <v>#VALUE!</v>
      </c>
      <c r="G142" s="185">
        <v>5490.01</v>
      </c>
    </row>
    <row r="143" spans="1:8" hidden="1" x14ac:dyDescent="0.2">
      <c r="A143" s="113">
        <v>5910</v>
      </c>
      <c r="B143" s="182">
        <f>INDEX('P&amp;L'!$M$6:$M$1016,MATCH(G143,'P&amp;L'!$D$6:$D$1016,0))</f>
        <v>0</v>
      </c>
      <c r="C143" s="183" t="str">
        <f>IF(ISNA(VLOOKUP(A143,ValidationLOANS!A3:C214,3,FALSE)),"",IF(VLOOKUP(A143,ValidationLOANS!A3:C214,3,FALSE)=1,"Debit","Credit"))</f>
        <v>Credit</v>
      </c>
      <c r="D143" s="184" t="str">
        <f>IF(ISNA(VLOOKUP(A143,ValidationLOANS!A3:B214,2,FALSE)),"",VLOOKUP(A143,ValidationLOANS!A3:B214,2,FALSE))</f>
        <v>Laundry/Vending Income (Net)</v>
      </c>
      <c r="E143" s="183" t="e">
        <f>IF(A143="",0,CONCATENATE("""",F13,""""," ","""","project",""""," ","""",+D12,""""," ","""",+A143,""""," ",+(ROUND(B143,0))))</f>
        <v>#VALUE!</v>
      </c>
      <c r="G143" s="185">
        <v>5910.01</v>
      </c>
    </row>
    <row r="144" spans="1:8" hidden="1" x14ac:dyDescent="0.2">
      <c r="A144" s="113">
        <v>5920</v>
      </c>
      <c r="B144" s="182">
        <f>INDEX('P&amp;L'!$M$6:$M$1016,MATCH(G144,'P&amp;L'!$D$6:$D$1016,0))</f>
        <v>0</v>
      </c>
      <c r="C144" s="183" t="str">
        <f>IF(ISNA(VLOOKUP(A144,ValidationLOANS!A3:C214,3,FALSE)),"",IF(VLOOKUP(A144,ValidationLOANS!A3:C214,3,FALSE)=1,"Debit","Credit"))</f>
        <v>Credit</v>
      </c>
      <c r="D144" s="184" t="str">
        <f>IF(ISNA(VLOOKUP(A144,ValidationLOANS!A3:B214,2,FALSE)),"",VLOOKUP(A144,ValidationLOANS!A3:B214,2,FALSE))</f>
        <v>Tenant Charges</v>
      </c>
      <c r="E144" s="183" t="e">
        <f>IF(A144="",0,CONCATENATE("""",F13,""""," ","""","project",""""," ","""",+D12,""""," ","""",+A144,""""," ",+(ROUND(B144,0))))</f>
        <v>#VALUE!</v>
      </c>
      <c r="G144" s="185">
        <v>5920.01</v>
      </c>
    </row>
    <row r="145" spans="1:8" hidden="1" x14ac:dyDescent="0.2">
      <c r="A145" s="113">
        <v>5990</v>
      </c>
      <c r="B145" s="182">
        <f>INDEX('P&amp;L'!$M$6:$M$1016,MATCH(G145,'P&amp;L'!$D$6:$D$1016,0))</f>
        <v>0</v>
      </c>
      <c r="C145" s="183" t="str">
        <f>IF(ISNA(VLOOKUP(A145,ValidationLOANS!A3:C214,3,FALSE)),"",IF(VLOOKUP(A145,ValidationLOANS!A3:C214,3,FALSE)=1,"Debit","Credit"))</f>
        <v>Credit</v>
      </c>
      <c r="D145" s="184" t="str">
        <f>IF(ISNA(VLOOKUP(A145,ValidationLOANS!A3:B214,2,FALSE)),"",VLOOKUP(A145,ValidationLOANS!A3:B214,2,FALSE))</f>
        <v>Miscellaneous Revenue</v>
      </c>
      <c r="E145" s="183" t="e">
        <f>IF(A145="",0,CONCATENATE("""",F13,""""," ","""","project",""""," ","""",+D12,""""," ","""",+A145,""""," ",+(ROUND(B145,0))))</f>
        <v>#VALUE!</v>
      </c>
      <c r="G145" s="185">
        <v>5990.01</v>
      </c>
    </row>
    <row r="146" spans="1:8" hidden="1" x14ac:dyDescent="0.2">
      <c r="A146" s="113">
        <v>6203</v>
      </c>
      <c r="B146" s="186"/>
      <c r="C146" s="183" t="str">
        <f>IF(ISNA(VLOOKUP(A146,ValidationLOANS!A3:C214,3,FALSE)),"",IF(VLOOKUP(A146,ValidationLOANS!A3:C214,3,FALSE)=1,"Debit","Credit"))</f>
        <v>Debit</v>
      </c>
      <c r="D146" s="184" t="str">
        <f>IF(ISNA(VLOOKUP(A146,ValidationLOANS!A3:B214,2,FALSE)),"",VLOOKUP(A146,ValidationLOANS!A3:B214,2,FALSE))</f>
        <v>Conventions and Meetings</v>
      </c>
      <c r="E146" s="183" t="e">
        <f>IF(A146="",0,CONCATENATE("""",F13,""""," ","""","project",""""," ","""",+D12,""""," ","""",+A146,""""," ",+(ROUND(B146,0))))</f>
        <v>#VALUE!</v>
      </c>
      <c r="G146" s="187"/>
    </row>
    <row r="147" spans="1:8" hidden="1" x14ac:dyDescent="0.2">
      <c r="A147" s="113">
        <v>6204</v>
      </c>
      <c r="B147" s="186"/>
      <c r="C147" s="183" t="str">
        <f>IF(ISNA(VLOOKUP(A147,ValidationLOANS!A3:C214,3,FALSE)),"",IF(VLOOKUP(A147,ValidationLOANS!A3:C214,3,FALSE)=1,"Debit","Credit"))</f>
        <v>Debit</v>
      </c>
      <c r="D147" s="184" t="str">
        <f>IF(ISNA(VLOOKUP(A147,ValidationLOANS!A3:B214,2,FALSE)),"",VLOOKUP(A147,ValidationLOANS!A3:B214,2,FALSE))</f>
        <v>Management Consultants</v>
      </c>
      <c r="E147" s="183" t="e">
        <f>IF(A147="",0,CONCATENATE("""",F13,""""," ","""","project",""""," ","""",+D12,""""," ","""",+A147,""""," ",+(ROUND(B147,0))))</f>
        <v>#VALUE!</v>
      </c>
      <c r="G147" s="187"/>
    </row>
    <row r="148" spans="1:8" hidden="1" x14ac:dyDescent="0.2">
      <c r="A148" s="113">
        <v>6210</v>
      </c>
      <c r="B148" s="182">
        <f>INDEX('P&amp;L'!$M$6:$M$1016,MATCH(G148,'P&amp;L'!$D$6:$D$1016,0))</f>
        <v>0</v>
      </c>
      <c r="C148" s="183" t="str">
        <f>IF(ISNA(VLOOKUP(A148,ValidationLOANS!A3:C214,3,FALSE)),"",IF(VLOOKUP(A148,ValidationLOANS!A3:C214,3,FALSE)=1,"Debit","Credit"))</f>
        <v>Debit</v>
      </c>
      <c r="D148" s="184" t="str">
        <f>IF(ISNA(VLOOKUP(A148,ValidationLOANS!A3:B214,2,FALSE)),"",VLOOKUP(A148,ValidationLOANS!A3:B214,2,FALSE))</f>
        <v>Advertising/Marketing Expense</v>
      </c>
      <c r="E148" s="183" t="e">
        <f>IF(A148="",0,CONCATENATE("""",F13,""""," ","""","project",""""," ","""",+D12,""""," ","""",+A148,""""," ",+(ROUND(B148,0))))</f>
        <v>#VALUE!</v>
      </c>
      <c r="G148" s="185">
        <v>6210.01</v>
      </c>
    </row>
    <row r="149" spans="1:8" hidden="1" x14ac:dyDescent="0.2">
      <c r="A149" s="113">
        <v>6250</v>
      </c>
      <c r="B149" s="182">
        <f>INDEX('P&amp;L'!$M$6:$M$1016,MATCH(G149,'P&amp;L'!$D$6:$D$1016,0))</f>
        <v>0</v>
      </c>
      <c r="C149" s="183" t="str">
        <f>IF(ISNA(VLOOKUP(A149,ValidationLOANS!A3:C214,3,FALSE)),"",IF(VLOOKUP(A149,ValidationLOANS!A3:C214,3,FALSE)=1,"Debit","Credit"))</f>
        <v>Debit</v>
      </c>
      <c r="D149" s="184" t="str">
        <f>IF(ISNA(VLOOKUP(A149,ValidationLOANS!A3:B214,2,FALSE)),"",VLOOKUP(A149,ValidationLOANS!A3:B214,2,FALSE))</f>
        <v>Other Rent Expense</v>
      </c>
      <c r="E149" s="183" t="e">
        <f>IF(A149="",0,CONCATENATE("""",F13,""""," ","""","project",""""," ","""",+D12,""""," ","""",+A149,""""," ",+(ROUND(B149,0))))</f>
        <v>#VALUE!</v>
      </c>
      <c r="G149" s="185">
        <v>6250.01</v>
      </c>
    </row>
    <row r="150" spans="1:8" hidden="1" x14ac:dyDescent="0.2">
      <c r="A150" s="113">
        <v>6310</v>
      </c>
      <c r="B150" s="182">
        <f>INDEX('P&amp;L'!$M$6:$M$1016,MATCH(G150,'P&amp;L'!$D$6:$D$1016,0))</f>
        <v>0</v>
      </c>
      <c r="C150" s="183" t="str">
        <f>IF(ISNA(VLOOKUP(A150,ValidationLOANS!A3:C214,3,FALSE)),"",IF(VLOOKUP(A150,ValidationLOANS!A3:C214,3,FALSE)=1,"Debit","Credit"))</f>
        <v>Debit</v>
      </c>
      <c r="D150" s="184" t="str">
        <f>IF(ISNA(VLOOKUP(A150,ValidationLOANS!A3:B214,2,FALSE)),"",VLOOKUP(A150,ValidationLOANS!A3:B214,2,FALSE))</f>
        <v>Office Salaries</v>
      </c>
      <c r="E150" s="183" t="e">
        <f>IF(A150="",0,CONCATENATE("""",F13,""""," ","""","project",""""," ","""",+D12,""""," ","""",+A150,""""," ",+(ROUND(B150,0))))</f>
        <v>#VALUE!</v>
      </c>
      <c r="G150" s="185">
        <v>6310.01</v>
      </c>
    </row>
    <row r="151" spans="1:8" hidden="1" x14ac:dyDescent="0.2">
      <c r="A151" s="113">
        <v>6311</v>
      </c>
      <c r="B151" s="182">
        <f>INDEX('P&amp;L'!$M$6:$M$1016,MATCH(G151,'P&amp;L'!$D$6:$D$1016,0))</f>
        <v>0</v>
      </c>
      <c r="C151" s="183" t="str">
        <f>IF(ISNA(VLOOKUP(A151,ValidationLOANS!A3:C214,3,FALSE)),"",IF(VLOOKUP(A151,ValidationLOANS!A3:C214,3,FALSE)=1,"Debit","Credit"))</f>
        <v>Debit</v>
      </c>
      <c r="D151" s="184" t="str">
        <f>IF(ISNA(VLOOKUP(A151,ValidationLOANS!A3:B214,2,FALSE)),"",VLOOKUP(A151,ValidationLOANS!A3:B214,2,FALSE))</f>
        <v>Office Expenses</v>
      </c>
      <c r="E151" s="183" t="e">
        <f>IF(A151="",0,CONCATENATE("""",F13,""""," ","""","project",""""," ","""",+D12,""""," ","""",+A151,""""," ",+(ROUND(B151,0))))</f>
        <v>#VALUE!</v>
      </c>
      <c r="G151" s="185">
        <v>6311.01</v>
      </c>
    </row>
    <row r="152" spans="1:8" hidden="1" x14ac:dyDescent="0.2">
      <c r="A152" s="113">
        <v>6312</v>
      </c>
      <c r="B152" s="182">
        <f>INDEX('P&amp;L'!$M$6:$M$1016,MATCH(G152,'P&amp;L'!$D$6:$D$1016,0))</f>
        <v>0</v>
      </c>
      <c r="C152" s="183" t="str">
        <f>IF(ISNA(VLOOKUP(A152,ValidationLOANS!A3:C214,3,FALSE)),"",IF(VLOOKUP(A152,ValidationLOANS!A3:C214,3,FALSE)=1,"Debit","Credit"))</f>
        <v>Debit</v>
      </c>
      <c r="D152" s="184" t="str">
        <f>IF(ISNA(VLOOKUP(A152,ValidationLOANS!A3:B214,2,FALSE)),"",VLOOKUP(A152,ValidationLOANS!A3:B214,2,FALSE))</f>
        <v>Office or Model Apartment Rent</v>
      </c>
      <c r="E152" s="183" t="e">
        <f>IF(A152="",0,CONCATENATE("""",F13,""""," ","""","project",""""," ","""",+D12,""""," ","""",+A152,""""," ",+(ROUND(B152,0))))</f>
        <v>#VALUE!</v>
      </c>
      <c r="G152" s="185">
        <v>6311.21</v>
      </c>
    </row>
    <row r="153" spans="1:8" hidden="1" x14ac:dyDescent="0.2">
      <c r="A153" s="113">
        <v>6320</v>
      </c>
      <c r="B153" s="186"/>
      <c r="C153" s="183" t="str">
        <f>IF(ISNA(VLOOKUP(A153,ValidationLOANS!A3:C214,3,FALSE)),"",IF(VLOOKUP(A153,ValidationLOANS!A3:C214,3,FALSE)=1,"Debit","Credit"))</f>
        <v>Debit</v>
      </c>
      <c r="D153" s="184" t="str">
        <f>IF(ISNA(VLOOKUP(A153,ValidationLOANS!A3:B214,2,FALSE)),"",VLOOKUP(A153,ValidationLOANS!A3:B214,2,FALSE))</f>
        <v>Management Fee - Residential Rents</v>
      </c>
      <c r="E153" s="183" t="e">
        <f>IF(A153="",0,CONCATENATE("""",F13,""""," ","""","project",""""," ","""",+D12,""""," ","""",+A153,""""," ",+(ROUND(B153,0))))</f>
        <v>#VALUE!</v>
      </c>
      <c r="G153" s="187"/>
    </row>
    <row r="154" spans="1:8" hidden="1" x14ac:dyDescent="0.2">
      <c r="A154" s="113">
        <v>6321</v>
      </c>
      <c r="B154" s="186"/>
      <c r="C154" s="183" t="str">
        <f>IF(ISNA(VLOOKUP(A154,ValidationLOANS!A3:C214,3,FALSE)),"",IF(VLOOKUP(A154,ValidationLOANS!A3:C214,3,FALSE)=1,"Debit","Credit"))</f>
        <v>Debit</v>
      </c>
      <c r="D154" s="184" t="str">
        <f>IF(ISNA(VLOOKUP(A154,ValidationLOANS!A3:B214,2,FALSE)),"",VLOOKUP(A154,ValidationLOANS!A3:B214,2,FALSE))</f>
        <v>Management Fee - Commercial Rents</v>
      </c>
      <c r="E154" s="183" t="e">
        <f>IF(A154="",0,CONCATENATE("""",F13,""""," ","""","project",""""," ","""",+D12,""""," ","""",+A154,""""," ",+(ROUND(B154,0))))</f>
        <v>#VALUE!</v>
      </c>
      <c r="G154" s="187"/>
    </row>
    <row r="155" spans="1:8" hidden="1" x14ac:dyDescent="0.2">
      <c r="A155" s="113">
        <v>6322</v>
      </c>
      <c r="B155" s="182">
        <f>INDEX('P&amp;L'!$M$6:$M$1016,MATCH(G155,'P&amp;L'!$D$6:$D$1016,0))</f>
        <v>0</v>
      </c>
      <c r="C155" s="183" t="str">
        <f>IF(ISNA(VLOOKUP(A155,ValidationLOANS!A3:C214,3,FALSE)),"",IF(VLOOKUP(A155,ValidationLOANS!A3:C214,3,FALSE)=1,"Debit","Credit"))</f>
        <v>Debit</v>
      </c>
      <c r="D155" s="184" t="str">
        <f>IF(ISNA(VLOOKUP(A155,ValidationLOANS!A3:B214,2,FALSE)),"",VLOOKUP(A155,ValidationLOANS!A3:B214,2,FALSE))</f>
        <v>Management Fee - Misc Income</v>
      </c>
      <c r="E155" s="183" t="e">
        <f>IF(A155="",0,CONCATENATE("""",F13,""""," ","""","project",""""," ","""",+D12,""""," ","""",+A155,""""," ",+(ROUND(B155,0))))</f>
        <v>#VALUE!</v>
      </c>
      <c r="G155" s="185">
        <v>6320.01</v>
      </c>
      <c r="H155" s="112" t="s">
        <v>1371</v>
      </c>
    </row>
    <row r="156" spans="1:8" hidden="1" x14ac:dyDescent="0.2">
      <c r="A156" s="113">
        <v>6330</v>
      </c>
      <c r="B156" s="182">
        <f>INDEX('P&amp;L'!$M$6:$M$1016,MATCH(G156,'P&amp;L'!$D$6:$D$1016,0))</f>
        <v>0</v>
      </c>
      <c r="C156" s="183" t="str">
        <f>IF(ISNA(VLOOKUP(A156,ValidationLOANS!A3:C214,3,FALSE)),"",IF(VLOOKUP(A156,ValidationLOANS!A3:C214,3,FALSE)=1,"Debit","Credit"))</f>
        <v>Debit</v>
      </c>
      <c r="D156" s="184" t="str">
        <f>IF(ISNA(VLOOKUP(A156,ValidationLOANS!A3:B214,2,FALSE)),"",VLOOKUP(A156,ValidationLOANS!A3:B214,2,FALSE))</f>
        <v>Manager/Superintendent Salaries</v>
      </c>
      <c r="E156" s="183" t="e">
        <f>IF(A156="",0,CONCATENATE("""",F13,""""," ","""","project",""""," ","""",+D12,""""," ","""",+A156,""""," ",+(ROUND(B156,0))))</f>
        <v>#VALUE!</v>
      </c>
      <c r="G156" s="185">
        <v>6330.11</v>
      </c>
    </row>
    <row r="157" spans="1:8" hidden="1" x14ac:dyDescent="0.2">
      <c r="A157" s="113">
        <v>6331</v>
      </c>
      <c r="B157" s="182">
        <f>INDEX('P&amp;L'!$M$6:$M$1016,MATCH(G157,'P&amp;L'!$D$6:$D$1016,0))</f>
        <v>0</v>
      </c>
      <c r="C157" s="183" t="str">
        <f>IF(ISNA(VLOOKUP(A157,ValidationLOANS!A3:C214,3,FALSE)),"",IF(VLOOKUP(A157,ValidationLOANS!A3:C214,3,FALSE)=1,"Debit","Credit"))</f>
        <v>Debit</v>
      </c>
      <c r="D157" s="184" t="str">
        <f>IF(ISNA(VLOOKUP(A157,ValidationLOANS!A3:B214,2,FALSE)),"",VLOOKUP(A157,ValidationLOANS!A3:B214,2,FALSE))</f>
        <v>Administrative Rent-free Unit</v>
      </c>
      <c r="E157" s="183" t="e">
        <f>IF(A157="",0,CONCATENATE("""",F13,""""," ","""","project",""""," ","""",+D12,""""," ","""",+A157,""""," ",+(ROUND(B157,0))))</f>
        <v>#VALUE!</v>
      </c>
      <c r="G157" s="185">
        <v>6330.21</v>
      </c>
    </row>
    <row r="158" spans="1:8" hidden="1" x14ac:dyDescent="0.2">
      <c r="A158" s="113">
        <v>6340</v>
      </c>
      <c r="B158" s="182">
        <f>INDEX('P&amp;L'!$M$6:$M$1016,MATCH(G158,'P&amp;L'!$D$6:$D$1016,0))</f>
        <v>0</v>
      </c>
      <c r="C158" s="183" t="str">
        <f>IF(ISNA(VLOOKUP(A158,ValidationLOANS!A3:C214,3,FALSE)),"",IF(VLOOKUP(A158,ValidationLOANS!A3:C214,3,FALSE)=1,"Debit","Credit"))</f>
        <v>Debit</v>
      </c>
      <c r="D158" s="184" t="str">
        <f>IF(ISNA(VLOOKUP(A158,ValidationLOANS!A3:B214,2,FALSE)),"",VLOOKUP(A158,ValidationLOANS!A3:B214,2,FALSE))</f>
        <v>Legal Expense-project Only</v>
      </c>
      <c r="E158" s="183" t="e">
        <f>IF(A158="",0,CONCATENATE("""",F13,""""," ","""","project",""""," ","""",+D12,""""," ","""",+A158,""""," ",+(ROUND(B158,0))))</f>
        <v>#VALUE!</v>
      </c>
      <c r="G158" s="185">
        <v>6340.01</v>
      </c>
    </row>
    <row r="159" spans="1:8" hidden="1" x14ac:dyDescent="0.2">
      <c r="A159" s="113">
        <v>6350</v>
      </c>
      <c r="B159" s="182">
        <f>INDEX('P&amp;L'!$M$6:$M$1016,MATCH(G159,'P&amp;L'!$D$6:$D$1016,0))</f>
        <v>0</v>
      </c>
      <c r="C159" s="183" t="str">
        <f>IF(ISNA(VLOOKUP(A159,ValidationLOANS!A3:C214,3,FALSE)),"",IF(VLOOKUP(A159,ValidationLOANS!A3:C214,3,FALSE)=1,"Debit","Credit"))</f>
        <v>Debit</v>
      </c>
      <c r="D159" s="184" t="str">
        <f>IF(ISNA(VLOOKUP(A159,ValidationLOANS!A3:B214,2,FALSE)),"",VLOOKUP(A159,ValidationLOANS!A3:B214,2,FALSE))</f>
        <v>Audit Expense - Project Only</v>
      </c>
      <c r="E159" s="183" t="e">
        <f>IF(A159="",0,CONCATENATE("""",F13,""""," ","""","project",""""," ","""",+D12,""""," ","""",+A159,""""," ",+(ROUND(B159,0))))</f>
        <v>#VALUE!</v>
      </c>
      <c r="G159" s="185">
        <v>6350.01</v>
      </c>
    </row>
    <row r="160" spans="1:8" hidden="1" x14ac:dyDescent="0.2">
      <c r="A160" s="113">
        <v>6351</v>
      </c>
      <c r="B160" s="182">
        <f>INDEX('P&amp;L'!$M$6:$M$1016,MATCH(G160,'P&amp;L'!$D$6:$D$1016,0))</f>
        <v>0</v>
      </c>
      <c r="C160" s="183" t="str">
        <f>IF(ISNA(VLOOKUP(A160,ValidationLOANS!A3:C214,3,FALSE)),"",IF(VLOOKUP(A160,ValidationLOANS!A3:C214,3,FALSE)=1,"Debit","Credit"))</f>
        <v>Debit</v>
      </c>
      <c r="D160" s="184" t="str">
        <f>IF(ISNA(VLOOKUP(A160,ValidationLOANS!A3:B214,2,FALSE)),"",VLOOKUP(A160,ValidationLOANS!A3:B214,2,FALSE))</f>
        <v>Bookkeeping Fees/Accounting Services</v>
      </c>
      <c r="E160" s="183" t="e">
        <f>IF(A160="",0,CONCATENATE("""",F13,""""," ","""","project",""""," ","""",+D12,""""," ","""",+A160,""""," ",+(ROUND(B160,0))))</f>
        <v>#VALUE!</v>
      </c>
      <c r="G160" s="185">
        <v>6351.01</v>
      </c>
    </row>
    <row r="161" spans="1:7" hidden="1" x14ac:dyDescent="0.2">
      <c r="A161" s="113">
        <v>6370</v>
      </c>
      <c r="B161" s="182">
        <f>INDEX('P&amp;L'!$M$6:$M$1016,MATCH(G161,'P&amp;L'!$D$6:$D$1016,0))</f>
        <v>0</v>
      </c>
      <c r="C161" s="183" t="str">
        <f>IF(ISNA(VLOOKUP(A161,ValidationLOANS!A3:C214,3,FALSE)),"",IF(VLOOKUP(A161,ValidationLOANS!A3:C214,3,FALSE)=1,"Debit","Credit"))</f>
        <v>Debit</v>
      </c>
      <c r="D161" s="184" t="str">
        <f>IF(ISNA(VLOOKUP(A161,ValidationLOANS!A3:B214,2,FALSE)),"",VLOOKUP(A161,ValidationLOANS!A3:B214,2,FALSE))</f>
        <v>Bad Debt Expense</v>
      </c>
      <c r="E161" s="183" t="e">
        <f>IF(A161="",0,CONCATENATE("""",F13,""""," ","""","project",""""," ","""",+D12,""""," ","""",+A161,""""," ",+(ROUND(B161,0))))</f>
        <v>#VALUE!</v>
      </c>
      <c r="G161" s="185">
        <v>6370.01</v>
      </c>
    </row>
    <row r="162" spans="1:7" hidden="1" x14ac:dyDescent="0.2">
      <c r="A162" s="113">
        <v>6390</v>
      </c>
      <c r="B162" s="182">
        <f>INDEX('P&amp;L'!$M$6:$M$1016,MATCH(G162,'P&amp;L'!$D$6:$D$1016,0))</f>
        <v>0</v>
      </c>
      <c r="C162" s="183" t="str">
        <f>IF(ISNA(VLOOKUP(A162,ValidationLOANS!A3:C214,3,FALSE)),"",IF(VLOOKUP(A162,ValidationLOANS!A3:C214,3,FALSE)=1,"Debit","Credit"))</f>
        <v>Debit</v>
      </c>
      <c r="D162" s="184" t="str">
        <f>IF(ISNA(VLOOKUP(A162,ValidationLOANS!A3:B214,2,FALSE)),"",VLOOKUP(A162,ValidationLOANS!A3:B214,2,FALSE))</f>
        <v>Misc Administrative Expenses</v>
      </c>
      <c r="E162" s="183" t="e">
        <f>IF(A162="",0,CONCATENATE("""",F13,""""," ","""","project",""""," ","""",+D12,""""," ","""",+A162,""""," ",+(ROUND(B162,0))))</f>
        <v>#VALUE!</v>
      </c>
      <c r="G162" s="185">
        <v>6390.01</v>
      </c>
    </row>
    <row r="163" spans="1:7" hidden="1" x14ac:dyDescent="0.2">
      <c r="A163" s="113">
        <v>6420</v>
      </c>
      <c r="B163" s="182">
        <f>INDEX('P&amp;L'!$M$6:$M$1016,MATCH(G163,'P&amp;L'!$D$6:$D$1016,0))</f>
        <v>0</v>
      </c>
      <c r="C163" s="183" t="str">
        <f>IF(ISNA(VLOOKUP(A163,ValidationLOANS!A3:C214,3,FALSE)),"",IF(VLOOKUP(A163,ValidationLOANS!A3:C214,3,FALSE)=1,"Debit","Credit"))</f>
        <v>Debit</v>
      </c>
      <c r="D163" s="184" t="str">
        <f>IF(ISNA(VLOOKUP(A163,ValidationLOANS!A3:B214,2,FALSE)),"",VLOOKUP(A163,ValidationLOANS!A3:B214,2,FALSE))</f>
        <v>Fuel Oil</v>
      </c>
      <c r="E163" s="183" t="e">
        <f>IF(A163="",0,CONCATENATE("""",F13,""""," ","""","project",""""," ","""",+D12,""""," ","""",+A163,""""," ",+(ROUND(B163,0))))</f>
        <v>#VALUE!</v>
      </c>
      <c r="G163" s="185">
        <v>6420.01</v>
      </c>
    </row>
    <row r="164" spans="1:7" hidden="1" x14ac:dyDescent="0.2">
      <c r="A164" s="113">
        <v>6450</v>
      </c>
      <c r="B164" s="182">
        <f>INDEX('P&amp;L'!$M$6:$M$1016,MATCH(G164,'P&amp;L'!$D$6:$D$1016,0))</f>
        <v>0</v>
      </c>
      <c r="C164" s="183" t="str">
        <f>IF(ISNA(VLOOKUP(A164,ValidationLOANS!A3:C214,3,FALSE)),"",IF(VLOOKUP(A164,ValidationLOANS!A3:C214,3,FALSE)=1,"Debit","Credit"))</f>
        <v>Debit</v>
      </c>
      <c r="D164" s="184" t="str">
        <f>IF(ISNA(VLOOKUP(A164,ValidationLOANS!A3:B214,2,FALSE)),"",VLOOKUP(A164,ValidationLOANS!A3:B214,2,FALSE))</f>
        <v>Electricity</v>
      </c>
      <c r="E164" s="183" t="e">
        <f>IF(A164="",0,CONCATENATE("""",F13,""""," ","""","project",""""," ","""",+D12,""""," ","""",+A164,""""," ",+(ROUND(B164,0))))</f>
        <v>#VALUE!</v>
      </c>
      <c r="G164" s="185">
        <v>6450.11</v>
      </c>
    </row>
    <row r="165" spans="1:7" hidden="1" x14ac:dyDescent="0.2">
      <c r="A165" s="113">
        <v>6451</v>
      </c>
      <c r="B165" s="182">
        <f>INDEX('P&amp;L'!$M$6:$M$1016,MATCH(G165,'P&amp;L'!$D$6:$D$1016,0))</f>
        <v>0</v>
      </c>
      <c r="C165" s="183" t="str">
        <f>IF(ISNA(VLOOKUP(A165,ValidationLOANS!A3:C214,3,FALSE)),"",IF(VLOOKUP(A165,ValidationLOANS!A3:C214,3,FALSE)=1,"Debit","Credit"))</f>
        <v>Debit</v>
      </c>
      <c r="D165" s="184" t="str">
        <f>IF(ISNA(VLOOKUP(A165,ValidationLOANS!A3:B214,2,FALSE)),"",VLOOKUP(A165,ValidationLOANS!A3:B214,2,FALSE))</f>
        <v>Water</v>
      </c>
      <c r="E165" s="183" t="e">
        <f>IF(A165="",0,CONCATENATE("""",F13,""""," ","""","project",""""," ","""",+D12,""""," ","""",+A165,""""," ",+(ROUND(B165,0))))</f>
        <v>#VALUE!</v>
      </c>
      <c r="G165" s="185">
        <v>6450.32</v>
      </c>
    </row>
    <row r="166" spans="1:7" hidden="1" x14ac:dyDescent="0.2">
      <c r="A166" s="113">
        <v>6452</v>
      </c>
      <c r="B166" s="182">
        <f>INDEX('P&amp;L'!$M$6:$M$1016,MATCH(G166,'P&amp;L'!$D$6:$D$1016,0))</f>
        <v>0</v>
      </c>
      <c r="C166" s="183" t="str">
        <f>IF(ISNA(VLOOKUP(A166,ValidationLOANS!A3:C214,3,FALSE)),"",IF(VLOOKUP(A166,ValidationLOANS!A3:C214,3,FALSE)=1,"Debit","Credit"))</f>
        <v>Debit</v>
      </c>
      <c r="D166" s="184" t="str">
        <f>IF(ISNA(VLOOKUP(A166,ValidationLOANS!A3:B214,2,FALSE)),"",VLOOKUP(A166,ValidationLOANS!A3:B214,2,FALSE))</f>
        <v>Gas</v>
      </c>
      <c r="E166" s="183" t="e">
        <f>IF(A166="",0,CONCATENATE("""",F13,""""," ","""","project",""""," ","""",+D12,""""," ","""",+A166,""""," ",+(ROUND(B166,0))))</f>
        <v>#VALUE!</v>
      </c>
      <c r="G166" s="185">
        <v>6450.21</v>
      </c>
    </row>
    <row r="167" spans="1:7" hidden="1" x14ac:dyDescent="0.2">
      <c r="A167" s="113">
        <v>6453</v>
      </c>
      <c r="B167" s="182">
        <f>INDEX('P&amp;L'!$M$6:$M$1016,MATCH(G167,'P&amp;L'!$D$6:$D$1016,0))</f>
        <v>0</v>
      </c>
      <c r="C167" s="183" t="str">
        <f>IF(ISNA(VLOOKUP(A167,ValidationLOANS!A3:C214,3,FALSE)),"",IF(VLOOKUP(A167,ValidationLOANS!A3:C214,3,FALSE)=1,"Debit","Credit"))</f>
        <v>Debit</v>
      </c>
      <c r="D167" s="184" t="str">
        <f>IF(ISNA(VLOOKUP(A167,ValidationLOANS!A3:B214,2,FALSE)),"",VLOOKUP(A167,ValidationLOANS!A3:B214,2,FALSE))</f>
        <v>Sewer</v>
      </c>
      <c r="E167" s="183" t="e">
        <f>IF(A167="",0,CONCATENATE("""",F13,""""," ","""","project",""""," ","""",+D12,""""," ","""",+A167,""""," ",+(ROUND(B167,0))))</f>
        <v>#VALUE!</v>
      </c>
      <c r="G167" s="185">
        <v>6450.33</v>
      </c>
    </row>
    <row r="168" spans="1:7" hidden="1" x14ac:dyDescent="0.2">
      <c r="A168" s="113">
        <v>6510</v>
      </c>
      <c r="B168" s="182">
        <f>INDEX('P&amp;L'!$M$6:$M$1016,MATCH(G168,'P&amp;L'!$D$6:$D$1016,0))</f>
        <v>0</v>
      </c>
      <c r="C168" s="183" t="str">
        <f>IF(ISNA(VLOOKUP(A168,ValidationLOANS!A3:C214,3,FALSE)),"",IF(VLOOKUP(A168,ValidationLOANS!A3:C214,3,FALSE)=1,"Debit","Credit"))</f>
        <v>Debit</v>
      </c>
      <c r="D168" s="184" t="str">
        <f>IF(ISNA(VLOOKUP(A168,ValidationLOANS!A3:B214,2,FALSE)),"",VLOOKUP(A168,ValidationLOANS!A3:B214,2,FALSE))</f>
        <v>Payroll</v>
      </c>
      <c r="E168" s="183" t="e">
        <f>IF(A168="",0,CONCATENATE("""",F13,""""," ","""","project",""""," ","""",+D12,""""," ","""",+A168,""""," ",+(ROUND(B168,0))))</f>
        <v>#VALUE!</v>
      </c>
      <c r="G168" s="185">
        <v>6510.01</v>
      </c>
    </row>
    <row r="169" spans="1:7" hidden="1" x14ac:dyDescent="0.2">
      <c r="A169" s="113">
        <v>6515</v>
      </c>
      <c r="B169" s="182">
        <f>INDEX('P&amp;L'!$M$6:$M$1016,MATCH(G169,'P&amp;L'!$D$6:$D$1016,0))</f>
        <v>0</v>
      </c>
      <c r="C169" s="183" t="str">
        <f>IF(ISNA(VLOOKUP(A169,ValidationLOANS!A3:C214,3,FALSE)),"",IF(VLOOKUP(A169,ValidationLOANS!A3:C214,3,FALSE)=1,"Debit","Credit"))</f>
        <v>Debit</v>
      </c>
      <c r="D169" s="184" t="str">
        <f>IF(ISNA(VLOOKUP(A169,ValidationLOANS!A3:B214,2,FALSE)),"",VLOOKUP(A169,ValidationLOANS!A3:B214,2,FALSE))</f>
        <v>Supplies</v>
      </c>
      <c r="E169" s="183" t="e">
        <f>IF(A169="",0,CONCATENATE("""",F13,""""," ","""","project",""""," ","""",+D12,""""," ","""",+A169,""""," ",+(ROUND(B169,0))))</f>
        <v>#VALUE!</v>
      </c>
      <c r="G169" s="185">
        <v>6515.01</v>
      </c>
    </row>
    <row r="170" spans="1:7" hidden="1" x14ac:dyDescent="0.2">
      <c r="A170" s="113">
        <v>6520</v>
      </c>
      <c r="B170" s="182">
        <f>INDEX('P&amp;L'!$M$6:$M$1016,MATCH(G170,'P&amp;L'!$D$6:$D$1016,0))</f>
        <v>0</v>
      </c>
      <c r="C170" s="183" t="str">
        <f>IF(ISNA(VLOOKUP(A170,ValidationLOANS!A3:C214,3,FALSE)),"",IF(VLOOKUP(A170,ValidationLOANS!A3:C214,3,FALSE)=1,"Debit","Credit"))</f>
        <v>Debit</v>
      </c>
      <c r="D170" s="184" t="str">
        <f>IF(ISNA(VLOOKUP(A170,ValidationLOANS!A3:B214,2,FALSE)),"",VLOOKUP(A170,ValidationLOANS!A3:B214,2,FALSE))</f>
        <v>Contracts</v>
      </c>
      <c r="E170" s="183" t="e">
        <f>IF(A170="",0,CONCATENATE("""",F13,""""," ","""","project",""""," ","""",+D12,""""," ","""",+A170,""""," ",+(ROUND(B170,0))))</f>
        <v>#VALUE!</v>
      </c>
      <c r="G170" s="185">
        <v>6520.01</v>
      </c>
    </row>
    <row r="171" spans="1:7" hidden="1" x14ac:dyDescent="0.2">
      <c r="A171" s="113">
        <v>6521</v>
      </c>
      <c r="B171" s="182">
        <f>INDEX('P&amp;L'!$M$6:$M$1016,MATCH(G171,'P&amp;L'!$D$6:$D$1016,0))</f>
        <v>0</v>
      </c>
      <c r="C171" s="183" t="str">
        <f>IF(ISNA(VLOOKUP(A171,ValidationLOANS!A3:C214,3,FALSE)),"",IF(VLOOKUP(A171,ValidationLOANS!A3:C214,3,FALSE)=1,"Debit","Credit"))</f>
        <v>Debit</v>
      </c>
      <c r="D171" s="184" t="str">
        <f>IF(ISNA(VLOOKUP(A171,ValidationLOANS!A3:B214,2,FALSE)),"",VLOOKUP(A171,ValidationLOANS!A3:B214,2,FALSE))</f>
        <v>Operating and Maintenance Rent Free Unit</v>
      </c>
      <c r="E171" s="183" t="e">
        <f>IF(A171="",0,CONCATENATE("""",F13,""""," ","""","project",""""," ","""",+D12,""""," ","""",+A171,""""," ",+(ROUND(B171,0))))</f>
        <v>#VALUE!</v>
      </c>
      <c r="G171" s="185">
        <v>6510.31</v>
      </c>
    </row>
    <row r="172" spans="1:7" hidden="1" x14ac:dyDescent="0.2">
      <c r="A172" s="113">
        <v>6525</v>
      </c>
      <c r="B172" s="182">
        <f>INDEX('P&amp;L'!$M$6:$M$1016,MATCH(G172,'P&amp;L'!$D$6:$D$1016,0))</f>
        <v>0</v>
      </c>
      <c r="C172" s="183" t="str">
        <f>IF(ISNA(VLOOKUP(A172,ValidationLOANS!A3:C214,3,FALSE)),"",IF(VLOOKUP(A172,ValidationLOANS!A3:C214,3,FALSE)=1,"Debit","Credit"))</f>
        <v>Debit</v>
      </c>
      <c r="D172" s="184" t="str">
        <f>IF(ISNA(VLOOKUP(A172,ValidationLOANS!A3:B214,2,FALSE)),"",VLOOKUP(A172,ValidationLOANS!A3:B214,2,FALSE))</f>
        <v>Garbage &amp; Trash Removal</v>
      </c>
      <c r="E172" s="183" t="e">
        <f>IF(A172="",0,CONCATENATE("""",F13,""""," ","""","project",""""," ","""",+D12,""""," ","""",+A172,""""," ",+(ROUND(B172,0))))</f>
        <v>#VALUE!</v>
      </c>
      <c r="G172" s="185">
        <v>6525.01</v>
      </c>
    </row>
    <row r="173" spans="1:7" hidden="1" x14ac:dyDescent="0.2">
      <c r="A173" s="113">
        <v>6530</v>
      </c>
      <c r="B173" s="182">
        <f>INDEX('P&amp;L'!$M$6:$M$1016,MATCH(G173,'P&amp;L'!$D$6:$D$1016,0))</f>
        <v>0</v>
      </c>
      <c r="C173" s="183" t="str">
        <f>IF(ISNA(VLOOKUP(A173,ValidationLOANS!A3:C214,3,FALSE)),"",IF(VLOOKUP(A173,ValidationLOANS!A3:C214,3,FALSE)=1,"Debit","Credit"))</f>
        <v>Debit</v>
      </c>
      <c r="D173" s="184" t="str">
        <f>IF(ISNA(VLOOKUP(A173,ValidationLOANS!A3:B214,2,FALSE)),"",VLOOKUP(A173,ValidationLOANS!A3:B214,2,FALSE))</f>
        <v>Security Payroll/Contract (incl taxes and benefits</v>
      </c>
      <c r="E173" s="183" t="e">
        <f>IF(A173="",0,CONCATENATE("""",F13,""""," ","""","project",""""," ","""",+D12,""""," ","""",+A173,""""," ",+(ROUND(B173,0))))</f>
        <v>#VALUE!</v>
      </c>
      <c r="G173" s="185">
        <v>6530.11</v>
      </c>
    </row>
    <row r="174" spans="1:7" hidden="1" x14ac:dyDescent="0.2">
      <c r="A174" s="113">
        <v>6531</v>
      </c>
      <c r="B174" s="182">
        <f>INDEX('P&amp;L'!$M$6:$M$1016,MATCH(G174,'P&amp;L'!$D$6:$D$1016,0))</f>
        <v>0</v>
      </c>
      <c r="C174" s="183" t="str">
        <f>IF(ISNA(VLOOKUP(A174,ValidationLOANS!A3:C214,3,FALSE)),"",IF(VLOOKUP(A174,ValidationLOANS!A3:C214,3,FALSE)=1,"Debit","Credit"))</f>
        <v>Debit</v>
      </c>
      <c r="D174" s="184" t="str">
        <f>IF(ISNA(VLOOKUP(A174,ValidationLOANS!A3:B214,2,FALSE)),"",VLOOKUP(A174,ValidationLOANS!A3:B214,2,FALSE))</f>
        <v>Security Rent Free Unit</v>
      </c>
      <c r="E174" s="183" t="e">
        <f>IF(A174="",0,CONCATENATE("""",F13,""""," ","""","project",""""," ","""",+D12,""""," ","""",+A174,""""," ",+(ROUND(B174,0))))</f>
        <v>#VALUE!</v>
      </c>
      <c r="G174" s="185">
        <v>6530.21</v>
      </c>
    </row>
    <row r="175" spans="1:7" hidden="1" x14ac:dyDescent="0.2">
      <c r="A175" s="113">
        <v>6546</v>
      </c>
      <c r="B175" s="182">
        <f>INDEX('P&amp;L'!$M$6:$M$1016,MATCH(G175,'P&amp;L'!$D$6:$D$1016,0))</f>
        <v>0</v>
      </c>
      <c r="C175" s="183" t="str">
        <f>IF(ISNA(VLOOKUP(A175,ValidationLOANS!A3:C214,3,FALSE)),"",IF(VLOOKUP(A175,ValidationLOANS!A3:C214,3,FALSE)=1,"Debit","Credit"))</f>
        <v>Debit</v>
      </c>
      <c r="D175" s="184" t="str">
        <f>IF(ISNA(VLOOKUP(A175,ValidationLOANS!A3:B214,2,FALSE)),"",VLOOKUP(A175,ValidationLOANS!A3:B214,2,FALSE))</f>
        <v>Heating/Cooling Repairs &amp; Maintenance</v>
      </c>
      <c r="E175" s="183" t="e">
        <f>IF(A175="",0,CONCATENATE("""",F13,""""," ","""","project",""""," ","""",+D12,""""," ","""",+A175,""""," ",+(ROUND(B175,0))))</f>
        <v>#VALUE!</v>
      </c>
      <c r="G175" s="185">
        <v>6540.11</v>
      </c>
    </row>
    <row r="176" spans="1:7" hidden="1" x14ac:dyDescent="0.2">
      <c r="A176" s="113">
        <v>6548</v>
      </c>
      <c r="B176" s="182">
        <f>INDEX('P&amp;L'!$M$6:$M$1016,MATCH(G176,'P&amp;L'!$D$6:$D$1016,0))</f>
        <v>0</v>
      </c>
      <c r="C176" s="183" t="str">
        <f>IF(ISNA(VLOOKUP(A176,ValidationLOANS!A3:C214,3,FALSE)),"",IF(VLOOKUP(A176,ValidationLOANS!A3:C214,3,FALSE)=1,"Debit","Credit"))</f>
        <v>Debit</v>
      </c>
      <c r="D176" s="184" t="str">
        <f>IF(ISNA(VLOOKUP(A176,ValidationLOANS!A3:B214,2,FALSE)),"",VLOOKUP(A176,ValidationLOANS!A3:B214,2,FALSE))</f>
        <v>Snow Removal</v>
      </c>
      <c r="E176" s="183" t="e">
        <f>IF(A176="",0,CONCATENATE("""",F13,""""," ","""","project",""""," ","""",+D12,""""," ","""",+A176,""""," ",+(ROUND(B176,0))))</f>
        <v>#VALUE!</v>
      </c>
      <c r="G176" s="185">
        <v>6540.21</v>
      </c>
    </row>
    <row r="177" spans="1:7" hidden="1" x14ac:dyDescent="0.2">
      <c r="A177" s="113">
        <v>6570</v>
      </c>
      <c r="B177" s="182">
        <f>INDEX('P&amp;L'!$M$6:$M$1016,MATCH(G177,'P&amp;L'!$D$6:$D$1016,0))</f>
        <v>0</v>
      </c>
      <c r="C177" s="183" t="str">
        <f>IF(ISNA(VLOOKUP(A177,ValidationLOANS!A3:C214,3,FALSE)),"",IF(VLOOKUP(A177,ValidationLOANS!A3:C214,3,FALSE)=1,"Debit","Credit"))</f>
        <v>Debit</v>
      </c>
      <c r="D177" s="184" t="str">
        <f>IF(ISNA(VLOOKUP(A177,ValidationLOANS!A3:B214,2,FALSE)),"",VLOOKUP(A177,ValidationLOANS!A3:B214,2,FALSE))</f>
        <v>Vehicle/Maintenance Equipment Operation &amp; Repairs</v>
      </c>
      <c r="E177" s="183" t="e">
        <f>IF(A177="",0,CONCATENATE("""",F13,""""," ","""","project",""""," ","""",+D12,""""," ","""",+A177,""""," ",+(ROUND(B177,0))))</f>
        <v>#VALUE!</v>
      </c>
      <c r="G177" s="185">
        <v>6570.01</v>
      </c>
    </row>
    <row r="178" spans="1:7" hidden="1" x14ac:dyDescent="0.2">
      <c r="A178" s="113">
        <v>6590</v>
      </c>
      <c r="B178" s="182">
        <f>INDEX('P&amp;L'!$M$6:$M$1016,MATCH(G178,'P&amp;L'!$D$6:$D$1016,0))</f>
        <v>0</v>
      </c>
      <c r="C178" s="183" t="str">
        <f>IF(ISNA(VLOOKUP(A178,ValidationLOANS!A3:C214,3,FALSE)),"",IF(VLOOKUP(A178,ValidationLOANS!A3:C214,3,FALSE)=1,"Debit","Credit"))</f>
        <v>Debit</v>
      </c>
      <c r="D178" s="184" t="str">
        <f>IF(ISNA(VLOOKUP(A178,ValidationLOANS!A3:B214,2,FALSE)),"",VLOOKUP(A178,ValidationLOANS!A3:B214,2,FALSE))</f>
        <v>Misc Operating &amp; Maintenance Expenses</v>
      </c>
      <c r="E178" s="183" t="e">
        <f>IF(A178="",0,CONCATENATE("""",F13,""""," ","""","project",""""," ","""",+D12,""""," ","""",+A178,""""," ",+(ROUND(B178,0))))</f>
        <v>#VALUE!</v>
      </c>
      <c r="G178" s="185">
        <v>6590.01</v>
      </c>
    </row>
    <row r="179" spans="1:7" hidden="1" x14ac:dyDescent="0.2">
      <c r="A179" s="113">
        <v>6601</v>
      </c>
      <c r="B179" s="182">
        <f>INDEX('P&amp;L'!$M$6:$M$1016,MATCH(G179,'P&amp;L'!$D$6:$D$1016,0))</f>
        <v>0</v>
      </c>
      <c r="C179" s="183" t="str">
        <f>IF(ISNA(VLOOKUP(A179,ValidationLOANS!A3:C214,3,FALSE)),"",IF(VLOOKUP(A179,ValidationLOANS!A3:C214,3,FALSE)=1,"Debit","Credit"))</f>
        <v>Debit</v>
      </c>
      <c r="D179" s="184" t="str">
        <f>IF(ISNA(VLOOKUP(A179,ValidationLOANS!A3:B214,2,FALSE)),"",VLOOKUP(A179,ValidationLOANS!A3:B214,2,FALSE))</f>
        <v>Depreciation Expense</v>
      </c>
      <c r="E179" s="183" t="e">
        <f t="shared" ref="E179" si="0">IF(A179="",0,CONCATENATE("""",$F$13,""""," ","""","project",""""," ","""",+$D$12,""""," ","""",+A179,""""," ",+(ROUND(B179,0))))</f>
        <v>#VALUE!</v>
      </c>
      <c r="G179" s="166">
        <v>6610.01</v>
      </c>
    </row>
    <row r="180" spans="1:7" hidden="1" x14ac:dyDescent="0.2">
      <c r="A180" s="113">
        <v>6610</v>
      </c>
      <c r="B180" s="182">
        <f>INDEX('P&amp;L'!$M$6:$M$1016,MATCH(G180,'P&amp;L'!$D$6:$D$1016,0))</f>
        <v>0</v>
      </c>
      <c r="C180" s="183" t="str">
        <f>IF(ISNA(VLOOKUP(A180,ValidationLOANS!A3:C214,3,FALSE)),"",IF(VLOOKUP(A180,ValidationLOANS!A3:C214,3,FALSE)=1,"Debit","Credit"))</f>
        <v>Debit</v>
      </c>
      <c r="D180" s="184" t="str">
        <f>IF(ISNA(VLOOKUP(A180,ValidationLOANS!A3:B214,2,FALSE)),"",VLOOKUP(A180,ValidationLOANS!A3:B214,2,FALSE))</f>
        <v>Amortization Expense</v>
      </c>
      <c r="E180" s="183" t="e">
        <f>IF(A180="",0,CONCATENATE("""",F13,""""," ","""","project",""""," ","""",+D12,""""," ","""",+A180,""""," ",+(ROUND(B180,0))))</f>
        <v>#VALUE!</v>
      </c>
      <c r="G180" s="185">
        <v>6620.01</v>
      </c>
    </row>
    <row r="181" spans="1:7" hidden="1" x14ac:dyDescent="0.2">
      <c r="A181" s="113">
        <v>6710</v>
      </c>
      <c r="B181" s="182">
        <f>INDEX('P&amp;L'!$M$6:$M$1016,MATCH(G181,'P&amp;L'!$D$6:$D$1016,0))</f>
        <v>0</v>
      </c>
      <c r="C181" s="183" t="str">
        <f>IF(ISNA(VLOOKUP(A181,ValidationLOANS!A3:C214,3,FALSE)),"",IF(VLOOKUP(A181,ValidationLOANS!A3:C214,3,FALSE)=1,"Debit","Credit"))</f>
        <v>Debit</v>
      </c>
      <c r="D181" s="184" t="str">
        <f>IF(ISNA(VLOOKUP(A181,ValidationLOANS!A3:B214,2,FALSE)),"",VLOOKUP(A181,ValidationLOANS!A3:B214,2,FALSE))</f>
        <v>Real Estate &amp; Personal Property Taxes</v>
      </c>
      <c r="E181" s="183" t="e">
        <f>IF(A181="",0,CONCATENATE("""",F13,""""," ","""","project",""""," ","""",+D12,""""," ","""",+A181,""""," ",+(ROUND(B181,0))))</f>
        <v>#VALUE!</v>
      </c>
      <c r="G181" s="185">
        <v>6710.01</v>
      </c>
    </row>
    <row r="182" spans="1:7" hidden="1" x14ac:dyDescent="0.2">
      <c r="A182" s="113">
        <v>6711</v>
      </c>
      <c r="B182" s="182">
        <f>INDEX('P&amp;L'!$M$6:$M$1016,MATCH(G182,'P&amp;L'!$D$6:$D$1016,0))</f>
        <v>0</v>
      </c>
      <c r="C182" s="183" t="str">
        <f>IF(ISNA(VLOOKUP(A182,ValidationLOANS!A3:C214,3,FALSE)),"",IF(VLOOKUP(A182,ValidationLOANS!A3:C214,3,FALSE)=1,"Debit","Credit"))</f>
        <v>Debit</v>
      </c>
      <c r="D182" s="184" t="str">
        <f>IF(ISNA(VLOOKUP(A182,ValidationLOANS!A3:B214,2,FALSE)),"",VLOOKUP(A182,ValidationLOANS!A3:B214,2,FALSE))</f>
        <v>Payroll Taxes - Project Share</v>
      </c>
      <c r="E182" s="183" t="e">
        <f>IF(A182="",0,CONCATENATE("""",F13,""""," ","""","project",""""," ","""",+D12,""""," ","""",+A182,""""," ",+(ROUND(B182,0))))</f>
        <v>#VALUE!</v>
      </c>
      <c r="G182" s="185">
        <v>6711.01</v>
      </c>
    </row>
    <row r="183" spans="1:7" hidden="1" x14ac:dyDescent="0.2">
      <c r="A183" s="113">
        <v>6720</v>
      </c>
      <c r="B183" s="182">
        <f>INDEX('P&amp;L'!$M$6:$M$1016,MATCH(G183,'P&amp;L'!$D$6:$D$1016,0))</f>
        <v>0</v>
      </c>
      <c r="C183" s="183" t="str">
        <f>IF(ISNA(VLOOKUP(A183,ValidationLOANS!A3:C214,3,FALSE)),"",IF(VLOOKUP(A183,ValidationLOANS!A3:C214,3,FALSE)=1,"Debit","Credit"))</f>
        <v>Debit</v>
      </c>
      <c r="D183" s="184" t="str">
        <f>IF(ISNA(VLOOKUP(A183,ValidationLOANS!A3:B214,2,FALSE)),"",VLOOKUP(A183,ValidationLOANS!A3:B214,2,FALSE))</f>
        <v>Property &amp; Liability Insurance (Hazard)</v>
      </c>
      <c r="E183" s="183" t="e">
        <f>IF(A183="",0,CONCATENATE("""",F13,""""," ","""","project",""""," ","""",+D12,""""," ","""",+A183,""""," ",+(ROUND(B183,0))))</f>
        <v>#VALUE!</v>
      </c>
      <c r="G183" s="185">
        <v>6720.01</v>
      </c>
    </row>
    <row r="184" spans="1:7" hidden="1" x14ac:dyDescent="0.2">
      <c r="A184" s="113">
        <v>6721</v>
      </c>
      <c r="B184" s="182">
        <f>INDEX('P&amp;L'!$M$6:$M$1016,MATCH(G184,'P&amp;L'!$D$6:$D$1016,0))</f>
        <v>0</v>
      </c>
      <c r="C184" s="183" t="str">
        <f>IF(ISNA(VLOOKUP(A184,ValidationLOANS!A3:C214,3,FALSE)),"",IF(VLOOKUP(A184,ValidationLOANS!A3:C214,3,FALSE)=1,"Debit","Credit"))</f>
        <v>Debit</v>
      </c>
      <c r="D184" s="184" t="str">
        <f>IF(ISNA(VLOOKUP(A184,ValidationLOANS!A3:B214,2,FALSE)),"",VLOOKUP(A184,ValidationLOANS!A3:B214,2,FALSE))</f>
        <v>Fidelity Bond Insurance</v>
      </c>
      <c r="E184" s="183" t="e">
        <f>IF(A184="",0,CONCATENATE("""",F13,""""," ","""","project",""""," ","""",+D12,""""," ","""",+A184,""""," ",+(ROUND(B184,0))))</f>
        <v>#VALUE!</v>
      </c>
      <c r="G184" s="185">
        <v>6723.11</v>
      </c>
    </row>
    <row r="185" spans="1:7" hidden="1" x14ac:dyDescent="0.2">
      <c r="A185" s="113">
        <v>6722</v>
      </c>
      <c r="B185" s="182">
        <f>INDEX('P&amp;L'!$M$6:$M$1016,MATCH(G185,'P&amp;L'!$D$6:$D$1016,0))</f>
        <v>0</v>
      </c>
      <c r="C185" s="183" t="str">
        <f>IF(ISNA(VLOOKUP(A185,ValidationLOANS!A3:C214,3,FALSE)),"",IF(VLOOKUP(A185,ValidationLOANS!A3:C214,3,FALSE)=1,"Debit","Credit"))</f>
        <v>Debit</v>
      </c>
      <c r="D185" s="184" t="str">
        <f>IF(ISNA(VLOOKUP(A185,ValidationLOANS!A3:B214,2,FALSE)),"",VLOOKUP(A185,ValidationLOANS!A3:B214,2,FALSE))</f>
        <v>Workmens Compensation</v>
      </c>
      <c r="E185" s="183" t="e">
        <f>IF(A185="",0,CONCATENATE("""",F13,""""," ","""","project",""""," ","""",+D12,""""," ","""",+A185,""""," ",+(ROUND(B185,0))))</f>
        <v>#VALUE!</v>
      </c>
      <c r="G185" s="185">
        <v>6723.21</v>
      </c>
    </row>
    <row r="186" spans="1:7" hidden="1" x14ac:dyDescent="0.2">
      <c r="A186" s="113">
        <v>6723</v>
      </c>
      <c r="B186" s="182">
        <f>INDEX('P&amp;L'!$M$6:$M$1016,MATCH(G186,'P&amp;L'!$D$6:$D$1016,0))</f>
        <v>0</v>
      </c>
      <c r="C186" s="183" t="str">
        <f>IF(ISNA(VLOOKUP(A186,ValidationLOANS!A3:C214,3,FALSE)),"",IF(VLOOKUP(A186,ValidationLOANS!A3:C214,3,FALSE)=1,"Debit","Credit"))</f>
        <v>Debit</v>
      </c>
      <c r="D186" s="184" t="str">
        <f>IF(ISNA(VLOOKUP(A186,ValidationLOANS!A3:B214,2,FALSE)),"",VLOOKUP(A186,ValidationLOANS!A3:B214,2,FALSE))</f>
        <v>Health Insurance and Other Employee Benefits</v>
      </c>
      <c r="E186" s="183" t="e">
        <f>IF(A186="",0,CONCATENATE("""",F13,""""," ","""","project",""""," ","""",+D12,""""," ","""",+A186,""""," ",+(ROUND(B186,0))))</f>
        <v>#VALUE!</v>
      </c>
      <c r="G186" s="185">
        <v>6723.01</v>
      </c>
    </row>
    <row r="187" spans="1:7" hidden="1" x14ac:dyDescent="0.2">
      <c r="A187" s="113">
        <v>6790</v>
      </c>
      <c r="B187" s="182">
        <f>INDEX('P&amp;L'!$M$6:$M$1016,MATCH(G187,'P&amp;L'!$D$6:$D$1016,0))</f>
        <v>0</v>
      </c>
      <c r="C187" s="183" t="str">
        <f>IF(ISNA(VLOOKUP(A187,ValidationLOANS!A3:C214,3,FALSE)),"",IF(VLOOKUP(A187,ValidationLOANS!A3:C214,3,FALSE)=1,"Debit","Credit"))</f>
        <v>Debit</v>
      </c>
      <c r="D187" s="184" t="str">
        <f>IF(ISNA(VLOOKUP(A187,ValidationLOANS!A3:B214,2,FALSE)),"",VLOOKUP(A187,ValidationLOANS!A3:B214,2,FALSE))</f>
        <v>Misc Taxes, Licenses, Permits, and Insurance</v>
      </c>
      <c r="E187" s="183" t="e">
        <f>IF(A187="",0,CONCATENATE("""",F13,""""," ","""","project",""""," ","""",+D12,""""," ","""",+A187,""""," ",+(ROUND(B187,0))))</f>
        <v>#VALUE!</v>
      </c>
      <c r="G187" s="185">
        <v>6790.01</v>
      </c>
    </row>
    <row r="188" spans="1:7" hidden="1" x14ac:dyDescent="0.2">
      <c r="A188" s="113">
        <v>6820</v>
      </c>
      <c r="B188" s="182">
        <f>INDEX('P&amp;L'!$M$6:$M$1016,MATCH(G188,'P&amp;L'!$D$6:$D$1016,0))</f>
        <v>0</v>
      </c>
      <c r="C188" s="183" t="str">
        <f>IF(ISNA(VLOOKUP(A188,ValidationLOANS!A3:C214,3,FALSE)),"",IF(VLOOKUP(A188,ValidationLOANS!A3:C214,3,FALSE)=1,"Debit","Credit"))</f>
        <v>Debit</v>
      </c>
      <c r="D188" s="184" t="str">
        <f>IF(ISNA(VLOOKUP(A188,ValidationLOANS!A3:B214,2,FALSE)),"",VLOOKUP(A188,ValidationLOANS!A3:B214,2,FALSE))</f>
        <v>Interest on Mortgage Payable</v>
      </c>
      <c r="E188" s="183" t="e">
        <f>IF(A188="",0,CONCATENATE("""",F13,""""," ","""","project",""""," ","""",+D12,""""," ","""",+A188,""""," ",+(ROUND(B188,0))))</f>
        <v>#VALUE!</v>
      </c>
      <c r="G188" s="185">
        <v>6810.01</v>
      </c>
    </row>
    <row r="189" spans="1:7" hidden="1" x14ac:dyDescent="0.2">
      <c r="A189" s="113">
        <v>6830</v>
      </c>
      <c r="B189" s="182">
        <f>INDEX('P&amp;L'!$M$6:$M$1016,MATCH(G189,'P&amp;L'!$D$6:$D$1016,0))</f>
        <v>0</v>
      </c>
      <c r="C189" s="183" t="str">
        <f>IF(ISNA(VLOOKUP(A189,ValidationLOANS!A3:C214,3,FALSE)),"",IF(VLOOKUP(A189,ValidationLOANS!A3:C214,3,FALSE)=1,"Debit","Credit"))</f>
        <v>Debit</v>
      </c>
      <c r="D189" s="184" t="str">
        <f>IF(ISNA(VLOOKUP(A189,ValidationLOANS!A3:B214,2,FALSE)),"",VLOOKUP(A189,ValidationLOANS!A3:B214,2,FALSE))</f>
        <v>Interest on Notes Payable - Long Term</v>
      </c>
      <c r="E189" s="183" t="e">
        <f>IF(A189="",0,CONCATENATE("""",F13,""""," ","""","project",""""," ","""",+D12,""""," ","""",+A189,""""," ",+(ROUND(B189,0))))</f>
        <v>#VALUE!</v>
      </c>
      <c r="G189" s="185">
        <v>6820.01</v>
      </c>
    </row>
    <row r="190" spans="1:7" hidden="1" x14ac:dyDescent="0.2">
      <c r="A190" s="113">
        <v>6840</v>
      </c>
      <c r="B190" s="182">
        <f>INDEX('P&amp;L'!$M$6:$M$1016,MATCH(G190,'P&amp;L'!$D$6:$D$1016,0))</f>
        <v>0</v>
      </c>
      <c r="C190" s="183" t="str">
        <f>IF(ISNA(VLOOKUP(A190,ValidationLOANS!A3:C214,3,FALSE)),"",IF(VLOOKUP(A190,ValidationLOANS!A3:C214,3,FALSE)=1,"Debit","Credit"))</f>
        <v>Debit</v>
      </c>
      <c r="D190" s="184" t="str">
        <f>IF(ISNA(VLOOKUP(A190,ValidationLOANS!A3:B214,2,FALSE)),"",VLOOKUP(A190,ValidationLOANS!A3:B214,2,FALSE))</f>
        <v>Interest on Notes Payable-Short Term</v>
      </c>
      <c r="E190" s="183" t="e">
        <f>IF(A190="",0,CONCATENATE("""",F13,""""," ","""","project",""""," ","""",+D12,""""," ","""",+A190,""""," ",+(ROUND(B190,0))))</f>
        <v>#VALUE!</v>
      </c>
      <c r="G190" s="185">
        <v>6825.01</v>
      </c>
    </row>
    <row r="191" spans="1:7" hidden="1" x14ac:dyDescent="0.2">
      <c r="A191" s="113">
        <v>6850</v>
      </c>
      <c r="B191" s="182">
        <f>INDEX('P&amp;L'!$M$6:$M$1016,MATCH(G191,'P&amp;L'!$D$6:$D$1016,0))</f>
        <v>0</v>
      </c>
      <c r="C191" s="183" t="str">
        <f>IF(ISNA(VLOOKUP(A191,ValidationLOANS!A3:C214,3,FALSE)),"",IF(VLOOKUP(A191,ValidationLOANS!A3:C214,3,FALSE)=1,"Debit","Credit"))</f>
        <v>Debit</v>
      </c>
      <c r="D191" s="184" t="str">
        <f>IF(ISNA(VLOOKUP(A191,ValidationLOANS!A3:B214,2,FALSE)),"",VLOOKUP(A191,ValidationLOANS!A3:B214,2,FALSE))</f>
        <v>Mortgage Insurance Premium/Service Charge</v>
      </c>
      <c r="E191" s="183" t="e">
        <f>IF(A191="",0,CONCATENATE("""",F13,""""," ","""","project",""""," ","""",+D12,""""," ","""",+A191,""""," ",+(ROUND(B191,0))))</f>
        <v>#VALUE!</v>
      </c>
      <c r="G191" s="185">
        <v>6850.01</v>
      </c>
    </row>
    <row r="192" spans="1:7" hidden="1" x14ac:dyDescent="0.2">
      <c r="A192" s="113">
        <v>6890</v>
      </c>
      <c r="B192" s="182">
        <f>INDEX('P&amp;L'!$M$6:$M$1016,MATCH(G192,'P&amp;L'!$D$6:$D$1016,0))</f>
        <v>0</v>
      </c>
      <c r="C192" s="183" t="str">
        <f>IF(ISNA(VLOOKUP(A192,ValidationLOANS!A3:C214,3,FALSE)),"",IF(VLOOKUP(A192,ValidationLOANS!A3:C214,3,FALSE)=1,"Debit","Credit"))</f>
        <v>Debit</v>
      </c>
      <c r="D192" s="184" t="str">
        <f>IF(ISNA(VLOOKUP(A192,ValidationLOANS!A3:B214,2,FALSE)),"",VLOOKUP(A192,ValidationLOANS!A3:B214,2,FALSE))</f>
        <v>Misc Financial Expense/Preservation Fee</v>
      </c>
      <c r="E192" s="183" t="e">
        <f>IF(A192="",0,CONCATENATE("""",F13,""""," ","""","project",""""," ","""",+D12,""""," ","""",+A192,""""," ",+(ROUND(B192,0))))</f>
        <v>#VALUE!</v>
      </c>
      <c r="G192" s="185">
        <v>6890.01</v>
      </c>
    </row>
    <row r="193" spans="1:8" hidden="1" x14ac:dyDescent="0.2">
      <c r="A193" s="113">
        <v>6930</v>
      </c>
      <c r="B193" s="182">
        <f>INDEX('P&amp;L'!$M$6:$M$1016,MATCH(G193,'P&amp;L'!$D$6:$D$1016,0))</f>
        <v>0</v>
      </c>
      <c r="C193" s="183" t="str">
        <f>IF(ISNA(VLOOKUP(A193,ValidationLOANS!A3:C214,3,FALSE)),"",IF(VLOOKUP(A193,ValidationLOANS!A3:C214,3,FALSE)=1,"Debit","Credit"))</f>
        <v>Debit</v>
      </c>
      <c r="D193" s="184" t="str">
        <f>IF(ISNA(VLOOKUP(A193,ValidationLOANS!A3:B214,2,FALSE)),"",VLOOKUP(A193,ValidationLOANS!A3:B214,2,FALSE))</f>
        <v>Dietary Salaries</v>
      </c>
      <c r="E193" s="183" t="e">
        <f>IF(A193="",0,CONCATENATE("""",F13,""""," ","""","project",""""," ","""",+D12,""""," ","""",+A193,""""," ",+(ROUND(B193,0))))</f>
        <v>#VALUE!</v>
      </c>
      <c r="G193" s="185">
        <v>6930.11</v>
      </c>
    </row>
    <row r="194" spans="1:8" hidden="1" x14ac:dyDescent="0.2">
      <c r="A194" s="113">
        <v>6931</v>
      </c>
      <c r="B194" s="182">
        <f>INDEX('P&amp;L'!$M$6:$M$1016,MATCH(G194,'P&amp;L'!$D$6:$D$1016,0))</f>
        <v>0</v>
      </c>
      <c r="C194" s="183" t="str">
        <f>IF(ISNA(VLOOKUP(A194,ValidationLOANS!A3:C214,3,FALSE)),"",IF(VLOOKUP(A194,ValidationLOANS!A3:C214,3,FALSE)=1,"Debit","Credit"))</f>
        <v>Debit</v>
      </c>
      <c r="D194" s="184" t="str">
        <f>IF(ISNA(VLOOKUP(A194,ValidationLOANS!A3:B214,2,FALSE)),"",VLOOKUP(A194,ValidationLOANS!A3:B214,2,FALSE))</f>
        <v>Dietary Prchsd Serv</v>
      </c>
      <c r="E194" s="183" t="e">
        <f>IF(A194="",0,CONCATENATE("""",F13,""""," ","""","project",""""," ","""",+D12,""""," ","""",+A194,""""," ",+(ROUND(B194,0))))</f>
        <v>#VALUE!</v>
      </c>
      <c r="G194" s="185">
        <v>6930.22</v>
      </c>
    </row>
    <row r="195" spans="1:8" hidden="1" x14ac:dyDescent="0.2">
      <c r="A195" s="113">
        <v>6932</v>
      </c>
      <c r="B195" s="182">
        <f>INDEX('P&amp;L'!$M$6:$M$1016,MATCH(G195,'P&amp;L'!$D$6:$D$1016,0))</f>
        <v>0</v>
      </c>
      <c r="C195" s="183" t="str">
        <f>IF(ISNA(VLOOKUP(A195,ValidationLOANS!A3:C214,3,FALSE)),"",IF(VLOOKUP(A195,ValidationLOANS!A3:C214,3,FALSE)=1,"Debit","Credit"))</f>
        <v>Debit</v>
      </c>
      <c r="D195" s="184" t="str">
        <f>IF(ISNA(VLOOKUP(A195,ValidationLOANS!A3:B214,2,FALSE)),"",VLOOKUP(A195,ValidationLOANS!A3:B214,2,FALSE))</f>
        <v>Food</v>
      </c>
      <c r="E195" s="183" t="e">
        <f>IF(A195="",0,CONCATENATE("""",F13,""""," ","""","project",""""," ","""",+D12,""""," ","""",+A195,""""," ",+(ROUND(B195,0))))</f>
        <v>#VALUE!</v>
      </c>
      <c r="G195" s="185">
        <v>6930.21</v>
      </c>
    </row>
    <row r="196" spans="1:8" hidden="1" x14ac:dyDescent="0.2">
      <c r="A196" s="113">
        <v>6940</v>
      </c>
      <c r="B196" s="182">
        <f>INDEX('P&amp;L'!$M$6:$M$1016,MATCH(G196,'P&amp;L'!$D$6:$D$1016,0))</f>
        <v>0</v>
      </c>
      <c r="C196" s="183" t="str">
        <f>IF(ISNA(VLOOKUP(A196,ValidationLOANS!A3:C214,3,FALSE)),"",IF(VLOOKUP(A196,ValidationLOANS!A3:C214,3,FALSE)=1,"Debit","Credit"))</f>
        <v>Debit</v>
      </c>
      <c r="D196" s="184" t="str">
        <f>IF(ISNA(VLOOKUP(A196,ValidationLOANS!A3:B214,2,FALSE)),"",VLOOKUP(A196,ValidationLOANS!A3:B214,2,FALSE))</f>
        <v>Regstrd Nurse Salary</v>
      </c>
      <c r="E196" s="183" t="e">
        <f>IF(A196="",0,CONCATENATE("""",F13,""""," ","""","project",""""," ","""",+D12,""""," ","""",+A196,""""," ",+(ROUND(B196,0))))</f>
        <v>#VALUE!</v>
      </c>
      <c r="G196" s="185">
        <v>6940.11</v>
      </c>
    </row>
    <row r="197" spans="1:8" hidden="1" x14ac:dyDescent="0.2">
      <c r="A197" s="113">
        <v>6950</v>
      </c>
      <c r="B197" s="182">
        <f>INDEX('P&amp;L'!$M$6:$M$1016,MATCH(G197,'P&amp;L'!$D$6:$D$1016,0))</f>
        <v>0</v>
      </c>
      <c r="C197" s="183" t="str">
        <f>IF(ISNA(VLOOKUP(A197,ValidationLOANS!A3:C214,3,FALSE)),"",IF(VLOOKUP(A197,ValidationLOANS!A3:C214,3,FALSE)=1,"Debit","Credit"))</f>
        <v>Debit</v>
      </c>
      <c r="D197" s="184" t="str">
        <f>IF(ISNA(VLOOKUP(A197,ValidationLOANS!A3:B214,2,FALSE)),"",VLOOKUP(A197,ValidationLOANS!A3:B214,2,FALSE))</f>
        <v>Housekeeping Salary</v>
      </c>
      <c r="E197" s="183" t="e">
        <f>IF(A197="",0,CONCATENATE("""",F13,""""," ","""","project",""""," ","""",+D12,""""," ","""",+A197,""""," ",+(ROUND(B197,0))))</f>
        <v>#VALUE!</v>
      </c>
      <c r="G197" s="185">
        <v>6950.11</v>
      </c>
    </row>
    <row r="198" spans="1:8" hidden="1" x14ac:dyDescent="0.2">
      <c r="A198" s="113">
        <v>6951</v>
      </c>
      <c r="B198" s="182">
        <f>INDEX('P&amp;L'!$M$6:$M$1016,MATCH(G198,'P&amp;L'!$D$6:$D$1016,0))</f>
        <v>0</v>
      </c>
      <c r="C198" s="183" t="str">
        <f>IF(ISNA(VLOOKUP(A198,ValidationLOANS!A3:C214,3,FALSE)),"",IF(VLOOKUP(A198,ValidationLOANS!A3:C214,3,FALSE)=1,"Debit","Credit"))</f>
        <v>Debit</v>
      </c>
      <c r="D198" s="184" t="str">
        <f>IF(ISNA(VLOOKUP(A198,ValidationLOANS!A3:B214,2,FALSE)),"",VLOOKUP(A198,ValidationLOANS!A3:B214,2,FALSE))</f>
        <v>Housekeeping Supply</v>
      </c>
      <c r="E198" s="183" t="e">
        <f>IF(A198="",0,CONCATENATE("""",F13,""""," ","""","project",""""," ","""",+D12,""""," ","""",+A198,""""," ",+(ROUND(B198,0))))</f>
        <v>#VALUE!</v>
      </c>
      <c r="G198" s="185">
        <v>6950.21</v>
      </c>
    </row>
    <row r="199" spans="1:8" hidden="1" x14ac:dyDescent="0.2">
      <c r="A199" s="113">
        <v>6952</v>
      </c>
      <c r="B199" s="182">
        <f>INDEX('P&amp;L'!$M$6:$M$1016,MATCH(G199,'P&amp;L'!$D$6:$D$1016,0))</f>
        <v>0</v>
      </c>
      <c r="C199" s="183" t="str">
        <f>IF(ISNA(VLOOKUP(A199,ValidationLOANS!A3:C214,3,FALSE)),"",IF(VLOOKUP(A199,ValidationLOANS!A3:C214,3,FALSE)=1,"Debit","Credit"))</f>
        <v>Debit</v>
      </c>
      <c r="D199" s="184" t="str">
        <f>IF(ISNA(VLOOKUP(A199,ValidationLOANS!A3:B214,2,FALSE)),"",VLOOKUP(A199,ValidationLOANS!A3:B214,2,FALSE))</f>
        <v>Other Housekeeping</v>
      </c>
      <c r="E199" s="183" t="e">
        <f>IF(A199="",0,CONCATENATE("""",F13,""""," ","""","project",""""," ","""",+D12,""""," ","""",+A199,""""," ",+(ROUND(B199,0))))</f>
        <v>#VALUE!</v>
      </c>
      <c r="G199" s="185">
        <v>6950.31</v>
      </c>
      <c r="H199" s="112" t="s">
        <v>1372</v>
      </c>
    </row>
    <row r="200" spans="1:8" hidden="1" x14ac:dyDescent="0.2">
      <c r="A200" s="113">
        <v>6953</v>
      </c>
      <c r="B200" s="186"/>
      <c r="C200" s="183" t="str">
        <f>IF(ISNA(VLOOKUP(A200,ValidationLOANS!A3:C214,3,FALSE)),"",IF(VLOOKUP(A200,ValidationLOANS!A3:C214,3,FALSE)=1,"Debit","Credit"))</f>
        <v>Debit</v>
      </c>
      <c r="D200" s="184" t="str">
        <f>IF(ISNA(VLOOKUP(A200,ValidationLOANS!A3:B214,2,FALSE)),"",VLOOKUP(A200,ValidationLOANS!A3:B214,2,FALSE))</f>
        <v>Hskpg Prchsd Serv</v>
      </c>
      <c r="E200" s="183" t="e">
        <f>IF(A200="",0,CONCATENATE("""",F13,""""," ","""","project",""""," ","""",+D12,""""," ","""",+A200,""""," ",+(ROUND(B200,0))))</f>
        <v>#VALUE!</v>
      </c>
      <c r="G200" s="187"/>
    </row>
    <row r="201" spans="1:8" hidden="1" x14ac:dyDescent="0.2">
      <c r="A201" s="113">
        <v>6963</v>
      </c>
      <c r="B201" s="182">
        <f>INDEX('P&amp;L'!$M$6:$M$1016,MATCH(G201,'P&amp;L'!$D$6:$D$1016,0))</f>
        <v>0</v>
      </c>
      <c r="C201" s="183" t="str">
        <f>IF(ISNA(VLOOKUP(A201,ValidationLOANS!A3:C214,3,FALSE)),"",IF(VLOOKUP(A201,ValidationLOANS!A3:C214,3,FALSE)=1,"Debit","Credit"))</f>
        <v>Debit</v>
      </c>
      <c r="D201" s="184" t="str">
        <f>IF(ISNA(VLOOKUP(A201,ValidationLOANS!A3:B214,2,FALSE)),"",VLOOKUP(A201,ValidationLOANS!A3:B214,2,FALSE))</f>
        <v>Medical Supplies</v>
      </c>
      <c r="E201" s="183" t="e">
        <f>IF(A201="",0,CONCATENATE("""",F13,""""," ","""","project",""""," ","""",+D12,""""," ","""",+A201,""""," ",+(ROUND(B201,0))))</f>
        <v>#VALUE!</v>
      </c>
      <c r="G201" s="185">
        <v>6960.22</v>
      </c>
    </row>
    <row r="202" spans="1:8" hidden="1" x14ac:dyDescent="0.2">
      <c r="A202" s="113">
        <v>6964</v>
      </c>
      <c r="B202" s="182">
        <f>INDEX('P&amp;L'!$M$6:$M$1016,MATCH(G202,'P&amp;L'!$D$6:$D$1016,0))</f>
        <v>0</v>
      </c>
      <c r="C202" s="183" t="str">
        <f>IF(ISNA(VLOOKUP(A202,ValidationLOANS!A3:C214,3,FALSE)),"",IF(VLOOKUP(A202,ValidationLOANS!A3:C214,3,FALSE)=1,"Debit","Credit"))</f>
        <v>Debit</v>
      </c>
      <c r="D202" s="184" t="str">
        <f>IF(ISNA(VLOOKUP(A202,ValidationLOANS!A3:B214,2,FALSE)),"",VLOOKUP(A202,ValidationLOANS!A3:B214,2,FALSE))</f>
        <v>Medical Prchsd Serv</v>
      </c>
      <c r="E202" s="183" t="e">
        <f>IF(A202="",0,CONCATENATE("""",F13,""""," ","""","project",""""," ","""",+D12,""""," ","""",+A202,""""," ",+(ROUND(B202,0))))</f>
        <v>#VALUE!</v>
      </c>
      <c r="G202" s="185">
        <v>6960.29</v>
      </c>
    </row>
    <row r="203" spans="1:8" hidden="1" x14ac:dyDescent="0.2">
      <c r="A203" s="113">
        <v>6970</v>
      </c>
      <c r="B203" s="182">
        <f>INDEX('P&amp;L'!$M$6:$M$1016,MATCH(G203,'P&amp;L'!$D$6:$D$1016,0))</f>
        <v>0</v>
      </c>
      <c r="C203" s="183" t="str">
        <f>IF(ISNA(VLOOKUP(A203,ValidationLOANS!A3:C214,3,FALSE)),"",IF(VLOOKUP(A203,ValidationLOANS!A3:C214,3,FALSE)=1,"Debit","Credit"))</f>
        <v>Debit</v>
      </c>
      <c r="D203" s="184" t="str">
        <f>IF(ISNA(VLOOKUP(A203,ValidationLOANS!A3:B214,2,FALSE)),"",VLOOKUP(A203,ValidationLOANS!A3:B214,2,FALSE))</f>
        <v>Laundry/Linen</v>
      </c>
      <c r="E203" s="183" t="e">
        <f>IF(A203="",0,CONCATENATE("""",F13,""""," ","""","project",""""," ","""",+D12,""""," ","""",+A203,""""," ",+(ROUND(B203,0))))</f>
        <v>#VALUE!</v>
      </c>
      <c r="G203" s="185">
        <v>6970.01</v>
      </c>
      <c r="H203" s="112" t="s">
        <v>1373</v>
      </c>
    </row>
    <row r="204" spans="1:8" hidden="1" x14ac:dyDescent="0.2">
      <c r="A204" s="113">
        <v>6971</v>
      </c>
      <c r="B204" s="186"/>
      <c r="C204" s="183" t="str">
        <f>IF(ISNA(VLOOKUP(A204,ValidationLOANS!A3:C214,3,FALSE)),"",IF(VLOOKUP(A204,ValidationLOANS!A3:C214,3,FALSE)=1,"Debit","Credit"))</f>
        <v>Debit</v>
      </c>
      <c r="D204" s="184" t="str">
        <f>IF(ISNA(VLOOKUP(A204,ValidationLOANS!A3:B214,2,FALSE)),"",VLOOKUP(A204,ValidationLOANS!A3:B214,2,FALSE))</f>
        <v>Laundry Salaries</v>
      </c>
      <c r="E204" s="183" t="e">
        <f>IF(A204="",0,CONCATENATE("""",F13,""""," ","""","project",""""," ","""",+D12,""""," ","""",+A204,""""," ",+(ROUND(B204,0))))</f>
        <v>#VALUE!</v>
      </c>
      <c r="G204" s="187"/>
    </row>
    <row r="205" spans="1:8" hidden="1" x14ac:dyDescent="0.2">
      <c r="A205" s="113">
        <v>6972</v>
      </c>
      <c r="B205" s="186"/>
      <c r="C205" s="183" t="str">
        <f>IF(ISNA(VLOOKUP(A205,ValidationLOANS!A3:C214,3,FALSE)),"",IF(VLOOKUP(A205,ValidationLOANS!A3:C214,3,FALSE)=1,"Debit","Credit"))</f>
        <v>Debit</v>
      </c>
      <c r="D205" s="184" t="str">
        <f>IF(ISNA(VLOOKUP(A205,ValidationLOANS!A3:B214,2,FALSE)),"",VLOOKUP(A205,ValidationLOANS!A3:B214,2,FALSE))</f>
        <v>Laundry Prchsd Serv</v>
      </c>
      <c r="E205" s="183" t="e">
        <f>IF(A205="",0,CONCATENATE("""",F13,""""," ","""","project",""""," ","""",+D12,""""," ","""",+A205,""""," ",+(ROUND(B205,0))))</f>
        <v>#VALUE!</v>
      </c>
      <c r="G205" s="187"/>
    </row>
    <row r="206" spans="1:8" hidden="1" x14ac:dyDescent="0.2">
      <c r="A206" s="113">
        <v>6973</v>
      </c>
      <c r="B206" s="186"/>
      <c r="C206" s="183" t="str">
        <f>IF(ISNA(VLOOKUP(A206,ValidationLOANS!A3:C214,3,FALSE)),"",IF(VLOOKUP(A206,ValidationLOANS!A3:C214,3,FALSE)=1,"Debit","Credit"))</f>
        <v>Debit</v>
      </c>
      <c r="D206" s="184" t="str">
        <f>IF(ISNA(VLOOKUP(A206,ValidationLOANS!A3:B214,2,FALSE)),"",VLOOKUP(A206,ValidationLOANS!A3:B214,2,FALSE))</f>
        <v>Laundry Supplies</v>
      </c>
      <c r="E206" s="183" t="e">
        <f>IF(A206="",0,CONCATENATE("""",F13,""""," ","""","project",""""," ","""",+D12,""""," ","""",+A206,""""," ",+(ROUND(B206,0))))</f>
        <v>#VALUE!</v>
      </c>
      <c r="G206" s="187"/>
    </row>
    <row r="207" spans="1:8" hidden="1" x14ac:dyDescent="0.2">
      <c r="A207" s="113">
        <v>6975</v>
      </c>
      <c r="B207" s="182">
        <f>INDEX('P&amp;L'!$M$6:$M$1016,MATCH(G207,'P&amp;L'!$D$6:$D$1016,0))</f>
        <v>0</v>
      </c>
      <c r="C207" s="183" t="str">
        <f>IF(ISNA(VLOOKUP(A207,ValidationLOANS!A3:C214,3,FALSE)),"",IF(VLOOKUP(A207,ValidationLOANS!A3:C214,3,FALSE)=1,"Debit","Credit"))</f>
        <v>Debit</v>
      </c>
      <c r="D207" s="184" t="str">
        <f>IF(ISNA(VLOOKUP(A207,ValidationLOANS!A3:B214,2,FALSE)),"",VLOOKUP(A207,ValidationLOANS!A3:B214,2,FALSE))</f>
        <v>Medical Rcrds Salary</v>
      </c>
      <c r="E207" s="183" t="e">
        <f>IF(A207="",0,CONCATENATE("""",F13,""""," ","""","project",""""," ","""",+D12,""""," ","""",+A207,""""," ",+(ROUND(B207,0))))</f>
        <v>#VALUE!</v>
      </c>
      <c r="G207" s="185">
        <v>6975.01</v>
      </c>
      <c r="H207" s="112" t="s">
        <v>1374</v>
      </c>
    </row>
    <row r="208" spans="1:8" hidden="1" x14ac:dyDescent="0.2">
      <c r="A208" s="113">
        <v>6976</v>
      </c>
      <c r="B208" s="186"/>
      <c r="C208" s="183" t="str">
        <f>IF(ISNA(VLOOKUP(A208,ValidationLOANS!A3:C214,3,FALSE)),"",IF(VLOOKUP(A208,ValidationLOANS!A3:C214,3,FALSE)=1,"Debit","Credit"))</f>
        <v>Debit</v>
      </c>
      <c r="D208" s="184" t="str">
        <f>IF(ISNA(VLOOKUP(A208,ValidationLOANS!A3:B214,2,FALSE)),"",VLOOKUP(A208,ValidationLOANS!A3:B214,2,FALSE))</f>
        <v>Medical Rcrds Supply</v>
      </c>
      <c r="E208" s="183" t="e">
        <f>IF(A208="",0,CONCATENATE("""",F13,""""," ","""","project",""""," ","""",+D12,""""," ","""",+A208,""""," ",+(ROUND(B208,0))))</f>
        <v>#VALUE!</v>
      </c>
      <c r="G208" s="187"/>
    </row>
    <row r="209" spans="1:17" hidden="1" x14ac:dyDescent="0.2">
      <c r="A209" s="113">
        <v>6977</v>
      </c>
      <c r="B209" s="186"/>
      <c r="C209" s="183" t="str">
        <f>IF(ISNA(VLOOKUP(A209,ValidationLOANS!A3:C214,3,FALSE)),"",IF(VLOOKUP(A209,ValidationLOANS!A3:C214,3,FALSE)=1,"Debit","Credit"))</f>
        <v>Debit</v>
      </c>
      <c r="D209" s="184" t="str">
        <f>IF(ISNA(VLOOKUP(A209,ValidationLOANS!A3:B214,2,FALSE)),"",VLOOKUP(A209,ValidationLOANS!A3:B214,2,FALSE))</f>
        <v>Med Rcrds Prchsd Srv</v>
      </c>
      <c r="E209" s="183" t="e">
        <f>IF(A209="",0,CONCATENATE("""",F13,""""," ","""","project",""""," ","""",+D12,""""," ","""",+A209,""""," ",+(ROUND(B209,0))))</f>
        <v>#VALUE!</v>
      </c>
      <c r="G209" s="187"/>
    </row>
    <row r="210" spans="1:17" hidden="1" x14ac:dyDescent="0.2">
      <c r="A210" s="113">
        <v>6980</v>
      </c>
      <c r="B210" s="182">
        <f>INDEX('P&amp;L'!$M$6:$M$1016,MATCH(G210,'P&amp;L'!$D$6:$D$1016,0))</f>
        <v>0</v>
      </c>
      <c r="C210" s="183" t="str">
        <f>IF(ISNA(VLOOKUP(A210,ValidationLOANS!A3:C214,3,FALSE)),"",IF(VLOOKUP(A210,ValidationLOANS!A3:C214,3,FALSE)=1,"Debit","Credit"))</f>
        <v>Debit</v>
      </c>
      <c r="D210" s="184" t="str">
        <f>IF(ISNA(VLOOKUP(A210,ValidationLOANS!A3:B214,2,FALSE)),"",VLOOKUP(A210,ValidationLOANS!A3:B214,2,FALSE))</f>
        <v>Recreation/Rehab</v>
      </c>
      <c r="E210" s="183" t="e">
        <f>IF(A210="",0,CONCATENATE("""",F13,""""," ","""","project",""""," ","""",+D12,""""," ","""",+A210,""""," ",+(ROUND(B210,0))))</f>
        <v>#VALUE!</v>
      </c>
      <c r="G210" s="185">
        <v>6980.11</v>
      </c>
      <c r="H210" s="112" t="s">
        <v>1375</v>
      </c>
    </row>
    <row r="211" spans="1:17" hidden="1" x14ac:dyDescent="0.2">
      <c r="A211" s="113">
        <v>6981</v>
      </c>
      <c r="B211" s="182">
        <f>INDEX('P&amp;L'!$M$6:$M$1016,MATCH(G211,'P&amp;L'!$D$6:$D$1016,0))</f>
        <v>0</v>
      </c>
      <c r="C211" s="183" t="str">
        <f>IF(ISNA(VLOOKUP(A211,ValidationLOANS!A3:C214,3,FALSE)),"",IF(VLOOKUP(A211,ValidationLOANS!A3:C214,3,FALSE)=1,"Debit","Credit"))</f>
        <v>Debit</v>
      </c>
      <c r="D211" s="184" t="str">
        <f>IF(ISNA(VLOOKUP(A211,ValidationLOANS!A3:B214,2,FALSE)),"",VLOOKUP(A211,ValidationLOANS!A3:B214,2,FALSE))</f>
        <v>Activities Supplies</v>
      </c>
      <c r="E211" s="183" t="e">
        <f>IF(A211="",0,CONCATENATE("""",F13,""""," ","""","project",""""," ","""",+D12,""""," ","""",+A211,""""," ",+(ROUND(B211,0))))</f>
        <v>#VALUE!</v>
      </c>
      <c r="G211" s="185">
        <v>6980.21</v>
      </c>
      <c r="H211" s="112" t="s">
        <v>1376</v>
      </c>
    </row>
    <row r="212" spans="1:17" hidden="1" x14ac:dyDescent="0.2">
      <c r="A212" s="113">
        <v>6982</v>
      </c>
      <c r="B212" s="186"/>
      <c r="C212" s="183" t="str">
        <f>IF(ISNA(VLOOKUP(A212,ValidationLOANS!A3:C214,3,FALSE)),"",IF(VLOOKUP(A212,ValidationLOANS!A3:C214,3,FALSE)=1,"Debit","Credit"))</f>
        <v>Debit</v>
      </c>
      <c r="D212" s="184" t="str">
        <f>IF(ISNA(VLOOKUP(A212,ValidationLOANS!A3:B214,2,FALSE)),"",VLOOKUP(A212,ValidationLOANS!A3:B214,2,FALSE))</f>
        <v>Actvts Prchsd Serv</v>
      </c>
      <c r="E212" s="183" t="e">
        <f>IF(A212="",0,CONCATENATE("""",F13,""""," ","""","project",""""," ","""",+D12,""""," ","""",+A212,""""," ",+(ROUND(B212,0))))</f>
        <v>#VALUE!</v>
      </c>
      <c r="G212" s="187"/>
    </row>
    <row r="213" spans="1:17" hidden="1" x14ac:dyDescent="0.2">
      <c r="A213" s="113">
        <v>6983</v>
      </c>
      <c r="B213" s="186"/>
      <c r="C213" s="183" t="str">
        <f>IF(ISNA(VLOOKUP(A213,ValidationLOANS!A3:C214,3,FALSE)),"",IF(VLOOKUP(A213,ValidationLOANS!A3:C214,3,FALSE)=1,"Debit","Credit"))</f>
        <v>Debit</v>
      </c>
      <c r="D213" s="184" t="str">
        <f>IF(ISNA(VLOOKUP(A213,ValidationLOANS!A3:B214,2,FALSE)),"",VLOOKUP(A213,ValidationLOANS!A3:B214,2,FALSE))</f>
        <v>Rehab Salaries</v>
      </c>
      <c r="E213" s="183" t="e">
        <f>IF(A213="",0,CONCATENATE("""",F13,""""," ","""","project",""""," ","""",+D12,""""," ","""",+A213,""""," ",+(ROUND(B213,0))))</f>
        <v>#VALUE!</v>
      </c>
      <c r="G213" s="187"/>
    </row>
    <row r="214" spans="1:17" hidden="1" x14ac:dyDescent="0.2">
      <c r="A214" s="113">
        <v>6984</v>
      </c>
      <c r="B214" s="186"/>
      <c r="C214" s="183" t="str">
        <f>IF(ISNA(VLOOKUP(A214,ValidationLOANS!A3:C214,3,FALSE)),"",IF(VLOOKUP(A214,ValidationLOANS!A3:C214,3,FALSE)=1,"Debit","Credit"))</f>
        <v>Debit</v>
      </c>
      <c r="D214" s="184" t="str">
        <f>IF(ISNA(VLOOKUP(A214,ValidationLOANS!A3:B214,2,FALSE)),"",VLOOKUP(A214,ValidationLOANS!A3:B214,2,FALSE))</f>
        <v>Rehab Supplies</v>
      </c>
      <c r="E214" s="183" t="e">
        <f>IF(A214="",0,CONCATENATE("""",F13,""""," ","""","project",""""," ","""",+D12,""""," ","""",+A214,""""," ",+(ROUND(B214,0))))</f>
        <v>#VALUE!</v>
      </c>
      <c r="G214" s="187"/>
    </row>
    <row r="215" spans="1:17" hidden="1" x14ac:dyDescent="0.2">
      <c r="A215" s="113">
        <v>6985</v>
      </c>
      <c r="B215" s="186"/>
      <c r="C215" s="183" t="str">
        <f>IF(ISNA(VLOOKUP(A215,ValidationLOANS!A3:C214,3,FALSE)),"",IF(VLOOKUP(A215,ValidationLOANS!A3:C214,3,FALSE)=1,"Debit","Credit"))</f>
        <v>Debit</v>
      </c>
      <c r="D215" s="184" t="str">
        <f>IF(ISNA(VLOOKUP(A215,ValidationLOANS!A3:B214,2,FALSE)),"",VLOOKUP(A215,ValidationLOANS!A3:B214,2,FALSE))</f>
        <v>Rehab Prchsd Serv</v>
      </c>
      <c r="E215" s="183" t="e">
        <f>IF(A215="",0,CONCATENATE("""",F13,""""," ","""","project",""""," ","""",+D12,""""," ","""",+A215,""""," ",+(ROUND(B215,0))))</f>
        <v>#VALUE!</v>
      </c>
      <c r="G215" s="187"/>
    </row>
    <row r="216" spans="1:17" hidden="1" x14ac:dyDescent="0.2">
      <c r="A216" s="113">
        <v>6990</v>
      </c>
      <c r="B216" s="182">
        <f>INDEX('P&amp;L'!$M$6:$M$1016,MATCH(G216,'P&amp;L'!$D$6:$D$1016,0))</f>
        <v>0</v>
      </c>
      <c r="C216" s="183" t="str">
        <f>IF(ISNA(VLOOKUP(A216,ValidationLOANS!A3:C214,3,FALSE)),"",IF(VLOOKUP(A216,ValidationLOANS!A3:C214,3,FALSE)=1,"Debit","Credit"))</f>
        <v>Debit</v>
      </c>
      <c r="D216" s="184" t="str">
        <f>IF(ISNA(VLOOKUP(A216,ValidationLOANS!A3:B214,2,FALSE)),"",VLOOKUP(A216,ValidationLOANS!A3:B214,2,FALSE))</f>
        <v>Other Support Serv</v>
      </c>
      <c r="E216" s="183" t="e">
        <f>IF(A216="",0,CONCATENATE("""",F13,""""," ","""","project",""""," ","""",+D12,""""," ","""",+A216,""""," ",+(ROUND(B216,0))))</f>
        <v>#VALUE!</v>
      </c>
      <c r="G216" s="185">
        <v>6990.01</v>
      </c>
    </row>
    <row r="217" spans="1:17" hidden="1" x14ac:dyDescent="0.2">
      <c r="A217" s="113">
        <v>7110</v>
      </c>
      <c r="B217" s="182">
        <f>INDEX('P&amp;L'!$M$6:$M$1016,MATCH(G217,'P&amp;L'!$D$6:$D$1016,0))</f>
        <v>0</v>
      </c>
      <c r="C217" s="183" t="str">
        <f>IF(ISNA(VLOOKUP(A217,ValidationLOANS!A3:C214,3,FALSE)),"",IF(VLOOKUP(A217,ValidationLOANS!A3:C214,3,FALSE)=1,"Debit","Credit"))</f>
        <v>Debit</v>
      </c>
      <c r="D217" s="184" t="str">
        <f>IF(ISNA(VLOOKUP(A217,ValidationLOANS!A3:B214,2,FALSE)),"",VLOOKUP(A217,ValidationLOANS!A3:B214,2,FALSE))</f>
        <v>Officer's Salaries</v>
      </c>
      <c r="E217" s="183" t="e">
        <f>IF(A217="",0,CONCATENATE("""",F13,""""," ","""","project",""""," ","""",+D12,""""," ","""",+A217,""""," ",+(ROUND(B217,0))))</f>
        <v>#VALUE!</v>
      </c>
      <c r="G217" s="185">
        <v>7110.01</v>
      </c>
      <c r="H217" s="190" t="s">
        <v>1432</v>
      </c>
    </row>
    <row r="218" spans="1:17" hidden="1" x14ac:dyDescent="0.2">
      <c r="A218" s="113">
        <v>7120</v>
      </c>
      <c r="B218" s="182">
        <f>INDEX('P&amp;L'!$M$6:$M$1016,MATCH(G218,'P&amp;L'!$D$6:$D$1016,0))</f>
        <v>0</v>
      </c>
      <c r="C218" s="183" t="str">
        <f>IF(ISNA(VLOOKUP(A218,ValidationLOANS!A3:C214,3,FALSE)),"",IF(VLOOKUP(A218,ValidationLOANS!A3:C214,3,FALSE)=1,"Debit","Credit"))</f>
        <v>Debit</v>
      </c>
      <c r="D218" s="184" t="str">
        <f>IF(ISNA(VLOOKUP(A218,ValidationLOANS!A3:B214,2,FALSE)),"",VLOOKUP(A218,ValidationLOANS!A3:B214,2,FALSE))</f>
        <v>Legal Expense</v>
      </c>
      <c r="E218" s="183" t="e">
        <f>IF(A218="",0,CONCATENATE("""",F13,""""," ","""","project",""""," ","""",+D12,""""," ","""",+A218,""""," ",+(ROUND(B218,0))))</f>
        <v>#VALUE!</v>
      </c>
      <c r="G218" s="185">
        <v>7120.01</v>
      </c>
    </row>
    <row r="219" spans="1:17" hidden="1" x14ac:dyDescent="0.2">
      <c r="A219" s="113">
        <v>7130</v>
      </c>
      <c r="B219" s="182">
        <f>INDEX('P&amp;L'!$M$6:$M$1016,MATCH(G219,'P&amp;L'!$D$6:$D$1016,0))</f>
        <v>0</v>
      </c>
      <c r="C219" s="183" t="str">
        <f>IF(ISNA(VLOOKUP(A219,ValidationLOANS!A3:C214,3,FALSE)),"",IF(VLOOKUP(A219,ValidationLOANS!A3:C214,3,FALSE)=1,"Debit","Credit"))</f>
        <v>Debit</v>
      </c>
      <c r="D219" s="184" t="str">
        <f>IF(ISNA(VLOOKUP(A219,ValidationLOANS!A3:B214,2,FALSE)),"",VLOOKUP(A219,ValidationLOANS!A3:B214,2,FALSE))</f>
        <v>Federal, State, and Other Income Taxes</v>
      </c>
      <c r="E219" s="183" t="e">
        <f>IF(A219="",0,CONCATENATE("""",F13,""""," ","""","project",""""," ","""",+D12,""""," ","""",+A219,""""," ",+(ROUND(B219,0))))</f>
        <v>#VALUE!</v>
      </c>
      <c r="G219" s="185">
        <v>7130.01</v>
      </c>
    </row>
    <row r="220" spans="1:17" hidden="1" x14ac:dyDescent="0.2">
      <c r="A220" s="113">
        <v>7140</v>
      </c>
      <c r="B220" s="182">
        <f>INDEX('P&amp;L'!$M$6:$M$1016,MATCH(G220,'P&amp;L'!$D$6:$D$1016,0))</f>
        <v>0</v>
      </c>
      <c r="C220" s="183" t="str">
        <f>IF(ISNA(VLOOKUP(A220,ValidationLOANS!A3:C214,3,FALSE)),"",IF(VLOOKUP(A220,ValidationLOANS!A3:C214,3,FALSE)=1,"Debit","Credit"))</f>
        <v>Credit</v>
      </c>
      <c r="D220" s="184" t="str">
        <f>IF(ISNA(VLOOKUP(A220,ValidationLOANS!A3:B214,2,FALSE)),"",VLOOKUP(A220,ValidationLOANS!A3:B214,2,FALSE))</f>
        <v>Interest Income</v>
      </c>
      <c r="E220" s="183" t="e">
        <f>IF(A220="",0,CONCATENATE("""",F13,""""," ","""","project",""""," ","""",+D12,""""," ","""",+A220,""""," ",+(ROUND(B220,0))))</f>
        <v>#VALUE!</v>
      </c>
      <c r="G220" s="185">
        <v>7140.01</v>
      </c>
    </row>
    <row r="221" spans="1:17" hidden="1" x14ac:dyDescent="0.2">
      <c r="A221" s="113">
        <v>7141</v>
      </c>
      <c r="B221" s="182">
        <f>INDEX('P&amp;L'!$M$6:$M$1016,MATCH(G221,'P&amp;L'!$D$6:$D$1016,0))</f>
        <v>0</v>
      </c>
      <c r="C221" s="183" t="str">
        <f>IF(ISNA(VLOOKUP(A221,ValidationLOANS!A3:C214,3,FALSE)),"",IF(VLOOKUP(A221,ValidationLOANS!A3:C214,3,FALSE)=1,"Debit","Credit"))</f>
        <v>Debit</v>
      </c>
      <c r="D221" s="184" t="str">
        <f>IF(ISNA(VLOOKUP(A221,ValidationLOANS!A3:B214,2,FALSE)),"",VLOOKUP(A221,ValidationLOANS!A3:B214,2,FALSE))</f>
        <v>Interest on Notes Payable</v>
      </c>
      <c r="E221" s="183" t="e">
        <f>IF(A221="",0,CONCATENATE("""",F13,""""," ","""","project",""""," ","""",+D12,""""," ","""",+A221,""""," ",+(ROUND(B221,0))))</f>
        <v>#VALUE!</v>
      </c>
      <c r="G221" s="185">
        <v>7140.11</v>
      </c>
      <c r="L221" s="190"/>
    </row>
    <row r="222" spans="1:17" hidden="1" x14ac:dyDescent="0.2">
      <c r="A222" s="113">
        <v>7142</v>
      </c>
      <c r="B222" s="182">
        <f>INDEX('P&amp;L'!$M$6:$M$1016,MATCH(G222,'P&amp;L'!$D$6:$D$1016,0))</f>
        <v>0</v>
      </c>
      <c r="C222" s="183" t="str">
        <f>IF(ISNA(VLOOKUP(A222,ValidationLOANS!A3:C214,3,FALSE)),"",IF(VLOOKUP(A222,ValidationLOANS!A3:C214,3,FALSE)=1,"Debit","Credit"))</f>
        <v>Debit</v>
      </c>
      <c r="D222" s="184" t="str">
        <f>IF(ISNA(VLOOKUP(A222,ValidationLOANS!A3:B214,2,FALSE)),"",VLOOKUP(A222,ValidationLOANS!A3:B214,2,FALSE))</f>
        <v>Interest on Mortgage Payable</v>
      </c>
      <c r="E222" s="183" t="e">
        <f>IF(A222="",0,CONCATENATE("""",F13,""""," ","""","project",""""," ","""",+D12,""""," ","""",+A222,""""," ",+(ROUND(B222,0))))</f>
        <v>#VALUE!</v>
      </c>
      <c r="G222" s="185">
        <v>7140.21</v>
      </c>
      <c r="N222" s="190"/>
      <c r="Q222" s="190"/>
    </row>
    <row r="223" spans="1:17" hidden="1" x14ac:dyDescent="0.2">
      <c r="A223" s="113">
        <v>7190</v>
      </c>
      <c r="B223" s="182">
        <f>INDEX('P&amp;L'!$M$6:$M$1016,MATCH(G223,'P&amp;L'!$D$6:$D$1016,0))</f>
        <v>0</v>
      </c>
      <c r="C223" s="183" t="str">
        <f>IF(ISNA(VLOOKUP(A223,ValidationLOANS!A3:C214,3,FALSE)),"",IF(VLOOKUP(A223,ValidationLOANS!A3:C214,3,FALSE)=1,"Debit","Credit"))</f>
        <v>Debit</v>
      </c>
      <c r="D223" s="184" t="str">
        <f>IF(ISNA(VLOOKUP(A223,ValidationLOANS!A3:B214,2,FALSE)),"",VLOOKUP(A223,ValidationLOANS!A3:B214,2,FALSE))</f>
        <v>Other Expense</v>
      </c>
      <c r="E223" s="183" t="e">
        <f>IF(A223="",0,CONCATENATE("""",F13,""""," ","""","project",""""," ","""",+D12,""""," ","""",+A223,""""," ",+(ROUND(B223,0))))</f>
        <v>#VALUE!</v>
      </c>
      <c r="G223" s="185">
        <v>7190.01</v>
      </c>
      <c r="N223" s="190"/>
    </row>
    <row r="224" spans="1:17" hidden="1" x14ac:dyDescent="0.2">
      <c r="A224" s="113">
        <v>6599</v>
      </c>
      <c r="B224" s="182">
        <f>INDEX('P&amp;L'!$M$6:$M$1016,MATCH(G224,'P&amp;L'!$D$6:$D$1016,0))</f>
        <v>0</v>
      </c>
      <c r="C224" s="183" t="s">
        <v>1377</v>
      </c>
      <c r="D224" s="191" t="s">
        <v>1378</v>
      </c>
      <c r="E224" s="183" t="e">
        <f>IF(A224="",0,CONCATENATE("""",F13,""""," ","""","project",""""," ","""",+D12,""""," ","""",+A224,""""," ",+(ROUND(B224,0))))</f>
        <v>#VALUE!</v>
      </c>
      <c r="G224" s="192">
        <v>6580.01</v>
      </c>
      <c r="H224" s="112" t="s">
        <v>1535</v>
      </c>
    </row>
    <row r="225" spans="1:7" hidden="1" x14ac:dyDescent="0.2">
      <c r="A225" s="113">
        <v>9910</v>
      </c>
      <c r="B225" s="182">
        <f>INDEX('P&amp;L'!$M$6:$M$1016,MATCH(G225,'P&amp;L'!$D$6:$D$1016,0))</f>
        <v>0</v>
      </c>
      <c r="C225" s="183" t="str">
        <f>IF(ISNA(VLOOKUP(A225,ValidationLOANS!A3:C214,3,FALSE)),"",IF(VLOOKUP(A225,ValidationLOANS!A3:C214,3,FALSE)=1,"Debit","Credit"))</f>
        <v>Debit</v>
      </c>
      <c r="D225" s="183" t="s">
        <v>1379</v>
      </c>
      <c r="E225" s="183" t="e">
        <f>IF(A225="",0,CONCATENATE("""",F13,""""," ","""","project",""""," ","""",+D12,""""," ","""",+A225,""""," ",+(ROUND(B225,0))))</f>
        <v>#VALUE!</v>
      </c>
      <c r="G225" s="185">
        <v>16810.009999999998</v>
      </c>
    </row>
    <row r="226" spans="1:7" hidden="1" x14ac:dyDescent="0.2">
      <c r="A226" s="113">
        <v>9911</v>
      </c>
      <c r="B226" s="182">
        <f>INDEX('P&amp;L'!$M$6:$M$1016,MATCH(G226,'P&amp;L'!$D$6:$D$1016,0))</f>
        <v>0</v>
      </c>
      <c r="C226" s="183" t="str">
        <f>IF(ISNA(VLOOKUP(A226,ValidationLOANS!A3:C214,3,FALSE)),"",IF(VLOOKUP(A226,ValidationLOANS!A3:C214,3,FALSE)=1,"Debit","Credit"))</f>
        <v>Debit</v>
      </c>
      <c r="D226" s="183" t="s">
        <v>1380</v>
      </c>
      <c r="E226" s="183" t="e">
        <f>IF(A226="",0,CONCATENATE("""",F13,""""," ","""","project",""""," ","""",+D12,""""," ","""",+A226,""""," ",+(ROUND(B226,0))))</f>
        <v>#VALUE!</v>
      </c>
      <c r="G226" s="185">
        <v>16820.009999999998</v>
      </c>
    </row>
    <row r="227" spans="1:7" hidden="1" x14ac:dyDescent="0.2">
      <c r="A227" s="113">
        <v>9912</v>
      </c>
      <c r="B227" s="182">
        <f>INDEX('P&amp;L'!$M$6:$M$1016,MATCH(G227,'P&amp;L'!$D$6:$D$1016,0))</f>
        <v>0</v>
      </c>
      <c r="C227" s="183" t="str">
        <f>IF(ISNA(VLOOKUP(A227,ValidationLOANS!A3:C214,3,FALSE)),"",IF(VLOOKUP(A227,ValidationLOANS!A3:C214,3,FALSE)=1,"Debit","Credit"))</f>
        <v>Debit</v>
      </c>
      <c r="D227" s="183" t="s">
        <v>1381</v>
      </c>
      <c r="E227" s="183" t="e">
        <f>IF(A227="",0,CONCATENATE("""",F13,""""," ","""","project",""""," ","""",+D12,""""," ","""",+A227,""""," ",+(ROUND(B227,0))))</f>
        <v>#VALUE!</v>
      </c>
      <c r="G227" s="185">
        <v>16825.009999999998</v>
      </c>
    </row>
    <row r="228" spans="1:7" hidden="1" x14ac:dyDescent="0.2">
      <c r="A228" s="113">
        <v>9920</v>
      </c>
      <c r="B228" s="186"/>
      <c r="C228" s="183" t="str">
        <f>IF(ISNA(VLOOKUP(A228,ValidationLOANS!A3:C214,3,FALSE)),"",IF(VLOOKUP(A228,ValidationLOANS!A3:C214,3,FALSE)=1,"Debit","Credit"))</f>
        <v>Debit</v>
      </c>
      <c r="D228" s="193" t="s">
        <v>1382</v>
      </c>
      <c r="E228" s="183" t="e">
        <f>IF(A228="",0,CONCATENATE("""",F13,""""," ","""","project",""""," ","""",+D12,""""," ","""",+A228,""""," ",+(ROUND(B228,0))))</f>
        <v>#VALUE!</v>
      </c>
      <c r="G228" s="187"/>
    </row>
    <row r="229" spans="1:7" hidden="1" x14ac:dyDescent="0.2">
      <c r="A229" s="113">
        <v>9930</v>
      </c>
      <c r="B229" s="186"/>
      <c r="C229" s="183" t="str">
        <f>IF(ISNA(VLOOKUP(A229,ValidationLOANS!A3:C214,3,FALSE)),"",IF(VLOOKUP(A229,ValidationLOANS!A3:C214,3,FALSE)=1,"Debit","Credit"))</f>
        <v>Debit</v>
      </c>
      <c r="D229" s="193" t="s">
        <v>1383</v>
      </c>
      <c r="E229" s="183" t="e">
        <f>IF(A229="",0,CONCATENATE("""",F13,""""," ","""","project",""""," ","""",+D12,""""," ","""",+A229,""""," ",+(ROUND(B229,0))))</f>
        <v>#VALUE!</v>
      </c>
      <c r="G229" s="187"/>
    </row>
    <row r="230" spans="1:7" hidden="1" x14ac:dyDescent="0.2">
      <c r="A230" s="194"/>
      <c r="B230" s="183"/>
      <c r="C230" s="183" t="str">
        <f>IF(ISNA(VLOOKUP(A230,ValidationLOANS!A3:C214,3,FALSE)),"",IF(VLOOKUP(A230,ValidationLOANS!A3:C214,3,FALSE)=1,"Debit","Credit"))</f>
        <v/>
      </c>
      <c r="D230" s="183"/>
      <c r="E230" s="183"/>
    </row>
  </sheetData>
  <sheetProtection algorithmName="SHA-512" hashValue="9ev2bCIANhUSR6hSUvyIxED/xOyEP4wDkwaliZSphInq/MwbU70Gom6hKrfhZtG+hNBMcryJP+HHc5LQZATaEw==" saltValue="RWhNfMzc14a7bMJEF8uwRA==" spinCount="100000" sheet="1" objects="1" scenarios="1" selectLockedCells="1"/>
  <autoFilter ref="B16:E230" xr:uid="{FF790B4B-9B8E-43DC-9AAB-989F19ECD3A1}">
    <filterColumn colId="0">
      <filters>
        <filter val="0"/>
      </filters>
    </filterColumn>
  </autoFilter>
  <dataValidations count="3">
    <dataValidation type="whole" allowBlank="1" showInputMessage="1" showErrorMessage="1" errorTitle="Amount Error" error="Amount must be valid. Whole number, no decimals._x000a__x000a_" sqref="WVK983058:WVK983261 IY17:IY220 SU17:SU220 ACQ17:ACQ220 AMM17:AMM220 AWI17:AWI220 BGE17:BGE220 BQA17:BQA220 BZW17:BZW220 CJS17:CJS220 CTO17:CTO220 DDK17:DDK220 DNG17:DNG220 DXC17:DXC220 EGY17:EGY220 EQU17:EQU220 FAQ17:FAQ220 FKM17:FKM220 FUI17:FUI220 GEE17:GEE220 GOA17:GOA220 GXW17:GXW220 HHS17:HHS220 HRO17:HRO220 IBK17:IBK220 ILG17:ILG220 IVC17:IVC220 JEY17:JEY220 JOU17:JOU220 JYQ17:JYQ220 KIM17:KIM220 KSI17:KSI220 LCE17:LCE220 LMA17:LMA220 LVW17:LVW220 MFS17:MFS220 MPO17:MPO220 MZK17:MZK220 NJG17:NJG220 NTC17:NTC220 OCY17:OCY220 OMU17:OMU220 OWQ17:OWQ220 PGM17:PGM220 PQI17:PQI220 QAE17:QAE220 QKA17:QKA220 QTW17:QTW220 RDS17:RDS220 RNO17:RNO220 RXK17:RXK220 SHG17:SHG220 SRC17:SRC220 TAY17:TAY220 TKU17:TKU220 TUQ17:TUQ220 UEM17:UEM220 UOI17:UOI220 UYE17:UYE220 VIA17:VIA220 VRW17:VRW220 WBS17:WBS220 WLO17:WLO220 WVK17:WVK220 B65554:B65757 IY65554:IY65757 SU65554:SU65757 ACQ65554:ACQ65757 AMM65554:AMM65757 AWI65554:AWI65757 BGE65554:BGE65757 BQA65554:BQA65757 BZW65554:BZW65757 CJS65554:CJS65757 CTO65554:CTO65757 DDK65554:DDK65757 DNG65554:DNG65757 DXC65554:DXC65757 EGY65554:EGY65757 EQU65554:EQU65757 FAQ65554:FAQ65757 FKM65554:FKM65757 FUI65554:FUI65757 GEE65554:GEE65757 GOA65554:GOA65757 GXW65554:GXW65757 HHS65554:HHS65757 HRO65554:HRO65757 IBK65554:IBK65757 ILG65554:ILG65757 IVC65554:IVC65757 JEY65554:JEY65757 JOU65554:JOU65757 JYQ65554:JYQ65757 KIM65554:KIM65757 KSI65554:KSI65757 LCE65554:LCE65757 LMA65554:LMA65757 LVW65554:LVW65757 MFS65554:MFS65757 MPO65554:MPO65757 MZK65554:MZK65757 NJG65554:NJG65757 NTC65554:NTC65757 OCY65554:OCY65757 OMU65554:OMU65757 OWQ65554:OWQ65757 PGM65554:PGM65757 PQI65554:PQI65757 QAE65554:QAE65757 QKA65554:QKA65757 QTW65554:QTW65757 RDS65554:RDS65757 RNO65554:RNO65757 RXK65554:RXK65757 SHG65554:SHG65757 SRC65554:SRC65757 TAY65554:TAY65757 TKU65554:TKU65757 TUQ65554:TUQ65757 UEM65554:UEM65757 UOI65554:UOI65757 UYE65554:UYE65757 VIA65554:VIA65757 VRW65554:VRW65757 WBS65554:WBS65757 WLO65554:WLO65757 WVK65554:WVK65757 B131090:B131293 IY131090:IY131293 SU131090:SU131293 ACQ131090:ACQ131293 AMM131090:AMM131293 AWI131090:AWI131293 BGE131090:BGE131293 BQA131090:BQA131293 BZW131090:BZW131293 CJS131090:CJS131293 CTO131090:CTO131293 DDK131090:DDK131293 DNG131090:DNG131293 DXC131090:DXC131293 EGY131090:EGY131293 EQU131090:EQU131293 FAQ131090:FAQ131293 FKM131090:FKM131293 FUI131090:FUI131293 GEE131090:GEE131293 GOA131090:GOA131293 GXW131090:GXW131293 HHS131090:HHS131293 HRO131090:HRO131293 IBK131090:IBK131293 ILG131090:ILG131293 IVC131090:IVC131293 JEY131090:JEY131293 JOU131090:JOU131293 JYQ131090:JYQ131293 KIM131090:KIM131293 KSI131090:KSI131293 LCE131090:LCE131293 LMA131090:LMA131293 LVW131090:LVW131293 MFS131090:MFS131293 MPO131090:MPO131293 MZK131090:MZK131293 NJG131090:NJG131293 NTC131090:NTC131293 OCY131090:OCY131293 OMU131090:OMU131293 OWQ131090:OWQ131293 PGM131090:PGM131293 PQI131090:PQI131293 QAE131090:QAE131293 QKA131090:QKA131293 QTW131090:QTW131293 RDS131090:RDS131293 RNO131090:RNO131293 RXK131090:RXK131293 SHG131090:SHG131293 SRC131090:SRC131293 TAY131090:TAY131293 TKU131090:TKU131293 TUQ131090:TUQ131293 UEM131090:UEM131293 UOI131090:UOI131293 UYE131090:UYE131293 VIA131090:VIA131293 VRW131090:VRW131293 WBS131090:WBS131293 WLO131090:WLO131293 WVK131090:WVK131293 B196626:B196829 IY196626:IY196829 SU196626:SU196829 ACQ196626:ACQ196829 AMM196626:AMM196829 AWI196626:AWI196829 BGE196626:BGE196829 BQA196626:BQA196829 BZW196626:BZW196829 CJS196626:CJS196829 CTO196626:CTO196829 DDK196626:DDK196829 DNG196626:DNG196829 DXC196626:DXC196829 EGY196626:EGY196829 EQU196626:EQU196829 FAQ196626:FAQ196829 FKM196626:FKM196829 FUI196626:FUI196829 GEE196626:GEE196829 GOA196626:GOA196829 GXW196626:GXW196829 HHS196626:HHS196829 HRO196626:HRO196829 IBK196626:IBK196829 ILG196626:ILG196829 IVC196626:IVC196829 JEY196626:JEY196829 JOU196626:JOU196829 JYQ196626:JYQ196829 KIM196626:KIM196829 KSI196626:KSI196829 LCE196626:LCE196829 LMA196626:LMA196829 LVW196626:LVW196829 MFS196626:MFS196829 MPO196626:MPO196829 MZK196626:MZK196829 NJG196626:NJG196829 NTC196626:NTC196829 OCY196626:OCY196829 OMU196626:OMU196829 OWQ196626:OWQ196829 PGM196626:PGM196829 PQI196626:PQI196829 QAE196626:QAE196829 QKA196626:QKA196829 QTW196626:QTW196829 RDS196626:RDS196829 RNO196626:RNO196829 RXK196626:RXK196829 SHG196626:SHG196829 SRC196626:SRC196829 TAY196626:TAY196829 TKU196626:TKU196829 TUQ196626:TUQ196829 UEM196626:UEM196829 UOI196626:UOI196829 UYE196626:UYE196829 VIA196626:VIA196829 VRW196626:VRW196829 WBS196626:WBS196829 WLO196626:WLO196829 WVK196626:WVK196829 B262162:B262365 IY262162:IY262365 SU262162:SU262365 ACQ262162:ACQ262365 AMM262162:AMM262365 AWI262162:AWI262365 BGE262162:BGE262365 BQA262162:BQA262365 BZW262162:BZW262365 CJS262162:CJS262365 CTO262162:CTO262365 DDK262162:DDK262365 DNG262162:DNG262365 DXC262162:DXC262365 EGY262162:EGY262365 EQU262162:EQU262365 FAQ262162:FAQ262365 FKM262162:FKM262365 FUI262162:FUI262365 GEE262162:GEE262365 GOA262162:GOA262365 GXW262162:GXW262365 HHS262162:HHS262365 HRO262162:HRO262365 IBK262162:IBK262365 ILG262162:ILG262365 IVC262162:IVC262365 JEY262162:JEY262365 JOU262162:JOU262365 JYQ262162:JYQ262365 KIM262162:KIM262365 KSI262162:KSI262365 LCE262162:LCE262365 LMA262162:LMA262365 LVW262162:LVW262365 MFS262162:MFS262365 MPO262162:MPO262365 MZK262162:MZK262365 NJG262162:NJG262365 NTC262162:NTC262365 OCY262162:OCY262365 OMU262162:OMU262365 OWQ262162:OWQ262365 PGM262162:PGM262365 PQI262162:PQI262365 QAE262162:QAE262365 QKA262162:QKA262365 QTW262162:QTW262365 RDS262162:RDS262365 RNO262162:RNO262365 RXK262162:RXK262365 SHG262162:SHG262365 SRC262162:SRC262365 TAY262162:TAY262365 TKU262162:TKU262365 TUQ262162:TUQ262365 UEM262162:UEM262365 UOI262162:UOI262365 UYE262162:UYE262365 VIA262162:VIA262365 VRW262162:VRW262365 WBS262162:WBS262365 WLO262162:WLO262365 WVK262162:WVK262365 B327698:B327901 IY327698:IY327901 SU327698:SU327901 ACQ327698:ACQ327901 AMM327698:AMM327901 AWI327698:AWI327901 BGE327698:BGE327901 BQA327698:BQA327901 BZW327698:BZW327901 CJS327698:CJS327901 CTO327698:CTO327901 DDK327698:DDK327901 DNG327698:DNG327901 DXC327698:DXC327901 EGY327698:EGY327901 EQU327698:EQU327901 FAQ327698:FAQ327901 FKM327698:FKM327901 FUI327698:FUI327901 GEE327698:GEE327901 GOA327698:GOA327901 GXW327698:GXW327901 HHS327698:HHS327901 HRO327698:HRO327901 IBK327698:IBK327901 ILG327698:ILG327901 IVC327698:IVC327901 JEY327698:JEY327901 JOU327698:JOU327901 JYQ327698:JYQ327901 KIM327698:KIM327901 KSI327698:KSI327901 LCE327698:LCE327901 LMA327698:LMA327901 LVW327698:LVW327901 MFS327698:MFS327901 MPO327698:MPO327901 MZK327698:MZK327901 NJG327698:NJG327901 NTC327698:NTC327901 OCY327698:OCY327901 OMU327698:OMU327901 OWQ327698:OWQ327901 PGM327698:PGM327901 PQI327698:PQI327901 QAE327698:QAE327901 QKA327698:QKA327901 QTW327698:QTW327901 RDS327698:RDS327901 RNO327698:RNO327901 RXK327698:RXK327901 SHG327698:SHG327901 SRC327698:SRC327901 TAY327698:TAY327901 TKU327698:TKU327901 TUQ327698:TUQ327901 UEM327698:UEM327901 UOI327698:UOI327901 UYE327698:UYE327901 VIA327698:VIA327901 VRW327698:VRW327901 WBS327698:WBS327901 WLO327698:WLO327901 WVK327698:WVK327901 B393234:B393437 IY393234:IY393437 SU393234:SU393437 ACQ393234:ACQ393437 AMM393234:AMM393437 AWI393234:AWI393437 BGE393234:BGE393437 BQA393234:BQA393437 BZW393234:BZW393437 CJS393234:CJS393437 CTO393234:CTO393437 DDK393234:DDK393437 DNG393234:DNG393437 DXC393234:DXC393437 EGY393234:EGY393437 EQU393234:EQU393437 FAQ393234:FAQ393437 FKM393234:FKM393437 FUI393234:FUI393437 GEE393234:GEE393437 GOA393234:GOA393437 GXW393234:GXW393437 HHS393234:HHS393437 HRO393234:HRO393437 IBK393234:IBK393437 ILG393234:ILG393437 IVC393234:IVC393437 JEY393234:JEY393437 JOU393234:JOU393437 JYQ393234:JYQ393437 KIM393234:KIM393437 KSI393234:KSI393437 LCE393234:LCE393437 LMA393234:LMA393437 LVW393234:LVW393437 MFS393234:MFS393437 MPO393234:MPO393437 MZK393234:MZK393437 NJG393234:NJG393437 NTC393234:NTC393437 OCY393234:OCY393437 OMU393234:OMU393437 OWQ393234:OWQ393437 PGM393234:PGM393437 PQI393234:PQI393437 QAE393234:QAE393437 QKA393234:QKA393437 QTW393234:QTW393437 RDS393234:RDS393437 RNO393234:RNO393437 RXK393234:RXK393437 SHG393234:SHG393437 SRC393234:SRC393437 TAY393234:TAY393437 TKU393234:TKU393437 TUQ393234:TUQ393437 UEM393234:UEM393437 UOI393234:UOI393437 UYE393234:UYE393437 VIA393234:VIA393437 VRW393234:VRW393437 WBS393234:WBS393437 WLO393234:WLO393437 WVK393234:WVK393437 B458770:B458973 IY458770:IY458973 SU458770:SU458973 ACQ458770:ACQ458973 AMM458770:AMM458973 AWI458770:AWI458973 BGE458770:BGE458973 BQA458770:BQA458973 BZW458770:BZW458973 CJS458770:CJS458973 CTO458770:CTO458973 DDK458770:DDK458973 DNG458770:DNG458973 DXC458770:DXC458973 EGY458770:EGY458973 EQU458770:EQU458973 FAQ458770:FAQ458973 FKM458770:FKM458973 FUI458770:FUI458973 GEE458770:GEE458973 GOA458770:GOA458973 GXW458770:GXW458973 HHS458770:HHS458973 HRO458770:HRO458973 IBK458770:IBK458973 ILG458770:ILG458973 IVC458770:IVC458973 JEY458770:JEY458973 JOU458770:JOU458973 JYQ458770:JYQ458973 KIM458770:KIM458973 KSI458770:KSI458973 LCE458770:LCE458973 LMA458770:LMA458973 LVW458770:LVW458973 MFS458770:MFS458973 MPO458770:MPO458973 MZK458770:MZK458973 NJG458770:NJG458973 NTC458770:NTC458973 OCY458770:OCY458973 OMU458770:OMU458973 OWQ458770:OWQ458973 PGM458770:PGM458973 PQI458770:PQI458973 QAE458770:QAE458973 QKA458770:QKA458973 QTW458770:QTW458973 RDS458770:RDS458973 RNO458770:RNO458973 RXK458770:RXK458973 SHG458770:SHG458973 SRC458770:SRC458973 TAY458770:TAY458973 TKU458770:TKU458973 TUQ458770:TUQ458973 UEM458770:UEM458973 UOI458770:UOI458973 UYE458770:UYE458973 VIA458770:VIA458973 VRW458770:VRW458973 WBS458770:WBS458973 WLO458770:WLO458973 WVK458770:WVK458973 B524306:B524509 IY524306:IY524509 SU524306:SU524509 ACQ524306:ACQ524509 AMM524306:AMM524509 AWI524306:AWI524509 BGE524306:BGE524509 BQA524306:BQA524509 BZW524306:BZW524509 CJS524306:CJS524509 CTO524306:CTO524509 DDK524306:DDK524509 DNG524306:DNG524509 DXC524306:DXC524509 EGY524306:EGY524509 EQU524306:EQU524509 FAQ524306:FAQ524509 FKM524306:FKM524509 FUI524306:FUI524509 GEE524306:GEE524509 GOA524306:GOA524509 GXW524306:GXW524509 HHS524306:HHS524509 HRO524306:HRO524509 IBK524306:IBK524509 ILG524306:ILG524509 IVC524306:IVC524509 JEY524306:JEY524509 JOU524306:JOU524509 JYQ524306:JYQ524509 KIM524306:KIM524509 KSI524306:KSI524509 LCE524306:LCE524509 LMA524306:LMA524509 LVW524306:LVW524509 MFS524306:MFS524509 MPO524306:MPO524509 MZK524306:MZK524509 NJG524306:NJG524509 NTC524306:NTC524509 OCY524306:OCY524509 OMU524306:OMU524509 OWQ524306:OWQ524509 PGM524306:PGM524509 PQI524306:PQI524509 QAE524306:QAE524509 QKA524306:QKA524509 QTW524306:QTW524509 RDS524306:RDS524509 RNO524306:RNO524509 RXK524306:RXK524509 SHG524306:SHG524509 SRC524306:SRC524509 TAY524306:TAY524509 TKU524306:TKU524509 TUQ524306:TUQ524509 UEM524306:UEM524509 UOI524306:UOI524509 UYE524306:UYE524509 VIA524306:VIA524509 VRW524306:VRW524509 WBS524306:WBS524509 WLO524306:WLO524509 WVK524306:WVK524509 B589842:B590045 IY589842:IY590045 SU589842:SU590045 ACQ589842:ACQ590045 AMM589842:AMM590045 AWI589842:AWI590045 BGE589842:BGE590045 BQA589842:BQA590045 BZW589842:BZW590045 CJS589842:CJS590045 CTO589842:CTO590045 DDK589842:DDK590045 DNG589842:DNG590045 DXC589842:DXC590045 EGY589842:EGY590045 EQU589842:EQU590045 FAQ589842:FAQ590045 FKM589842:FKM590045 FUI589842:FUI590045 GEE589842:GEE590045 GOA589842:GOA590045 GXW589842:GXW590045 HHS589842:HHS590045 HRO589842:HRO590045 IBK589842:IBK590045 ILG589842:ILG590045 IVC589842:IVC590045 JEY589842:JEY590045 JOU589842:JOU590045 JYQ589842:JYQ590045 KIM589842:KIM590045 KSI589842:KSI590045 LCE589842:LCE590045 LMA589842:LMA590045 LVW589842:LVW590045 MFS589842:MFS590045 MPO589842:MPO590045 MZK589842:MZK590045 NJG589842:NJG590045 NTC589842:NTC590045 OCY589842:OCY590045 OMU589842:OMU590045 OWQ589842:OWQ590045 PGM589842:PGM590045 PQI589842:PQI590045 QAE589842:QAE590045 QKA589842:QKA590045 QTW589842:QTW590045 RDS589842:RDS590045 RNO589842:RNO590045 RXK589842:RXK590045 SHG589842:SHG590045 SRC589842:SRC590045 TAY589842:TAY590045 TKU589842:TKU590045 TUQ589842:TUQ590045 UEM589842:UEM590045 UOI589842:UOI590045 UYE589842:UYE590045 VIA589842:VIA590045 VRW589842:VRW590045 WBS589842:WBS590045 WLO589842:WLO590045 WVK589842:WVK590045 B655378:B655581 IY655378:IY655581 SU655378:SU655581 ACQ655378:ACQ655581 AMM655378:AMM655581 AWI655378:AWI655581 BGE655378:BGE655581 BQA655378:BQA655581 BZW655378:BZW655581 CJS655378:CJS655581 CTO655378:CTO655581 DDK655378:DDK655581 DNG655378:DNG655581 DXC655378:DXC655581 EGY655378:EGY655581 EQU655378:EQU655581 FAQ655378:FAQ655581 FKM655378:FKM655581 FUI655378:FUI655581 GEE655378:GEE655581 GOA655378:GOA655581 GXW655378:GXW655581 HHS655378:HHS655581 HRO655378:HRO655581 IBK655378:IBK655581 ILG655378:ILG655581 IVC655378:IVC655581 JEY655378:JEY655581 JOU655378:JOU655581 JYQ655378:JYQ655581 KIM655378:KIM655581 KSI655378:KSI655581 LCE655378:LCE655581 LMA655378:LMA655581 LVW655378:LVW655581 MFS655378:MFS655581 MPO655378:MPO655581 MZK655378:MZK655581 NJG655378:NJG655581 NTC655378:NTC655581 OCY655378:OCY655581 OMU655378:OMU655581 OWQ655378:OWQ655581 PGM655378:PGM655581 PQI655378:PQI655581 QAE655378:QAE655581 QKA655378:QKA655581 QTW655378:QTW655581 RDS655378:RDS655581 RNO655378:RNO655581 RXK655378:RXK655581 SHG655378:SHG655581 SRC655378:SRC655581 TAY655378:TAY655581 TKU655378:TKU655581 TUQ655378:TUQ655581 UEM655378:UEM655581 UOI655378:UOI655581 UYE655378:UYE655581 VIA655378:VIA655581 VRW655378:VRW655581 WBS655378:WBS655581 WLO655378:WLO655581 WVK655378:WVK655581 B720914:B721117 IY720914:IY721117 SU720914:SU721117 ACQ720914:ACQ721117 AMM720914:AMM721117 AWI720914:AWI721117 BGE720914:BGE721117 BQA720914:BQA721117 BZW720914:BZW721117 CJS720914:CJS721117 CTO720914:CTO721117 DDK720914:DDK721117 DNG720914:DNG721117 DXC720914:DXC721117 EGY720914:EGY721117 EQU720914:EQU721117 FAQ720914:FAQ721117 FKM720914:FKM721117 FUI720914:FUI721117 GEE720914:GEE721117 GOA720914:GOA721117 GXW720914:GXW721117 HHS720914:HHS721117 HRO720914:HRO721117 IBK720914:IBK721117 ILG720914:ILG721117 IVC720914:IVC721117 JEY720914:JEY721117 JOU720914:JOU721117 JYQ720914:JYQ721117 KIM720914:KIM721117 KSI720914:KSI721117 LCE720914:LCE721117 LMA720914:LMA721117 LVW720914:LVW721117 MFS720914:MFS721117 MPO720914:MPO721117 MZK720914:MZK721117 NJG720914:NJG721117 NTC720914:NTC721117 OCY720914:OCY721117 OMU720914:OMU721117 OWQ720914:OWQ721117 PGM720914:PGM721117 PQI720914:PQI721117 QAE720914:QAE721117 QKA720914:QKA721117 QTW720914:QTW721117 RDS720914:RDS721117 RNO720914:RNO721117 RXK720914:RXK721117 SHG720914:SHG721117 SRC720914:SRC721117 TAY720914:TAY721117 TKU720914:TKU721117 TUQ720914:TUQ721117 UEM720914:UEM721117 UOI720914:UOI721117 UYE720914:UYE721117 VIA720914:VIA721117 VRW720914:VRW721117 WBS720914:WBS721117 WLO720914:WLO721117 WVK720914:WVK721117 B786450:B786653 IY786450:IY786653 SU786450:SU786653 ACQ786450:ACQ786653 AMM786450:AMM786653 AWI786450:AWI786653 BGE786450:BGE786653 BQA786450:BQA786653 BZW786450:BZW786653 CJS786450:CJS786653 CTO786450:CTO786653 DDK786450:DDK786653 DNG786450:DNG786653 DXC786450:DXC786653 EGY786450:EGY786653 EQU786450:EQU786653 FAQ786450:FAQ786653 FKM786450:FKM786653 FUI786450:FUI786653 GEE786450:GEE786653 GOA786450:GOA786653 GXW786450:GXW786653 HHS786450:HHS786653 HRO786450:HRO786653 IBK786450:IBK786653 ILG786450:ILG786653 IVC786450:IVC786653 JEY786450:JEY786653 JOU786450:JOU786653 JYQ786450:JYQ786653 KIM786450:KIM786653 KSI786450:KSI786653 LCE786450:LCE786653 LMA786450:LMA786653 LVW786450:LVW786653 MFS786450:MFS786653 MPO786450:MPO786653 MZK786450:MZK786653 NJG786450:NJG786653 NTC786450:NTC786653 OCY786450:OCY786653 OMU786450:OMU786653 OWQ786450:OWQ786653 PGM786450:PGM786653 PQI786450:PQI786653 QAE786450:QAE786653 QKA786450:QKA786653 QTW786450:QTW786653 RDS786450:RDS786653 RNO786450:RNO786653 RXK786450:RXK786653 SHG786450:SHG786653 SRC786450:SRC786653 TAY786450:TAY786653 TKU786450:TKU786653 TUQ786450:TUQ786653 UEM786450:UEM786653 UOI786450:UOI786653 UYE786450:UYE786653 VIA786450:VIA786653 VRW786450:VRW786653 WBS786450:WBS786653 WLO786450:WLO786653 WVK786450:WVK786653 B851986:B852189 IY851986:IY852189 SU851986:SU852189 ACQ851986:ACQ852189 AMM851986:AMM852189 AWI851986:AWI852189 BGE851986:BGE852189 BQA851986:BQA852189 BZW851986:BZW852189 CJS851986:CJS852189 CTO851986:CTO852189 DDK851986:DDK852189 DNG851986:DNG852189 DXC851986:DXC852189 EGY851986:EGY852189 EQU851986:EQU852189 FAQ851986:FAQ852189 FKM851986:FKM852189 FUI851986:FUI852189 GEE851986:GEE852189 GOA851986:GOA852189 GXW851986:GXW852189 HHS851986:HHS852189 HRO851986:HRO852189 IBK851986:IBK852189 ILG851986:ILG852189 IVC851986:IVC852189 JEY851986:JEY852189 JOU851986:JOU852189 JYQ851986:JYQ852189 KIM851986:KIM852189 KSI851986:KSI852189 LCE851986:LCE852189 LMA851986:LMA852189 LVW851986:LVW852189 MFS851986:MFS852189 MPO851986:MPO852189 MZK851986:MZK852189 NJG851986:NJG852189 NTC851986:NTC852189 OCY851986:OCY852189 OMU851986:OMU852189 OWQ851986:OWQ852189 PGM851986:PGM852189 PQI851986:PQI852189 QAE851986:QAE852189 QKA851986:QKA852189 QTW851986:QTW852189 RDS851986:RDS852189 RNO851986:RNO852189 RXK851986:RXK852189 SHG851986:SHG852189 SRC851986:SRC852189 TAY851986:TAY852189 TKU851986:TKU852189 TUQ851986:TUQ852189 UEM851986:UEM852189 UOI851986:UOI852189 UYE851986:UYE852189 VIA851986:VIA852189 VRW851986:VRW852189 WBS851986:WBS852189 WLO851986:WLO852189 WVK851986:WVK852189 B917522:B917725 IY917522:IY917725 SU917522:SU917725 ACQ917522:ACQ917725 AMM917522:AMM917725 AWI917522:AWI917725 BGE917522:BGE917725 BQA917522:BQA917725 BZW917522:BZW917725 CJS917522:CJS917725 CTO917522:CTO917725 DDK917522:DDK917725 DNG917522:DNG917725 DXC917522:DXC917725 EGY917522:EGY917725 EQU917522:EQU917725 FAQ917522:FAQ917725 FKM917522:FKM917725 FUI917522:FUI917725 GEE917522:GEE917725 GOA917522:GOA917725 GXW917522:GXW917725 HHS917522:HHS917725 HRO917522:HRO917725 IBK917522:IBK917725 ILG917522:ILG917725 IVC917522:IVC917725 JEY917522:JEY917725 JOU917522:JOU917725 JYQ917522:JYQ917725 KIM917522:KIM917725 KSI917522:KSI917725 LCE917522:LCE917725 LMA917522:LMA917725 LVW917522:LVW917725 MFS917522:MFS917725 MPO917522:MPO917725 MZK917522:MZK917725 NJG917522:NJG917725 NTC917522:NTC917725 OCY917522:OCY917725 OMU917522:OMU917725 OWQ917522:OWQ917725 PGM917522:PGM917725 PQI917522:PQI917725 QAE917522:QAE917725 QKA917522:QKA917725 QTW917522:QTW917725 RDS917522:RDS917725 RNO917522:RNO917725 RXK917522:RXK917725 SHG917522:SHG917725 SRC917522:SRC917725 TAY917522:TAY917725 TKU917522:TKU917725 TUQ917522:TUQ917725 UEM917522:UEM917725 UOI917522:UOI917725 UYE917522:UYE917725 VIA917522:VIA917725 VRW917522:VRW917725 WBS917522:WBS917725 WLO917522:WLO917725 WVK917522:WVK917725 B983058:B983261 IY983058:IY983261 SU983058:SU983261 ACQ983058:ACQ983261 AMM983058:AMM983261 AWI983058:AWI983261 BGE983058:BGE983261 BQA983058:BQA983261 BZW983058:BZW983261 CJS983058:CJS983261 CTO983058:CTO983261 DDK983058:DDK983261 DNG983058:DNG983261 DXC983058:DXC983261 EGY983058:EGY983261 EQU983058:EQU983261 FAQ983058:FAQ983261 FKM983058:FKM983261 FUI983058:FUI983261 GEE983058:GEE983261 GOA983058:GOA983261 GXW983058:GXW983261 HHS983058:HHS983261 HRO983058:HRO983261 IBK983058:IBK983261 ILG983058:ILG983261 IVC983058:IVC983261 JEY983058:JEY983261 JOU983058:JOU983261 JYQ983058:JYQ983261 KIM983058:KIM983261 KSI983058:KSI983261 LCE983058:LCE983261 LMA983058:LMA983261 LVW983058:LVW983261 MFS983058:MFS983261 MPO983058:MPO983261 MZK983058:MZK983261 NJG983058:NJG983261 NTC983058:NTC983261 OCY983058:OCY983261 OMU983058:OMU983261 OWQ983058:OWQ983261 PGM983058:PGM983261 PQI983058:PQI983261 QAE983058:QAE983261 QKA983058:QKA983261 QTW983058:QTW983261 RDS983058:RDS983261 RNO983058:RNO983261 RXK983058:RXK983261 SHG983058:SHG983261 SRC983058:SRC983261 TAY983058:TAY983261 TKU983058:TKU983261 TUQ983058:TUQ983261 UEM983058:UEM983261 UOI983058:UOI983261 UYE983058:UYE983261 VIA983058:VIA983261 VRW983058:VRW983261 WBS983058:WBS983261 WLO983058:WLO983261 B17:B229" xr:uid="{493627B9-2B9C-4D03-83D8-BAF5CCC7CC7A}">
      <formula1>-999999999</formula1>
      <formula2>999999999</formula2>
    </dataValidation>
    <dataValidation type="list" allowBlank="1" showInputMessage="1" showErrorMessage="1" errorTitle="Account Number Error" error="Number must be a valid account number per WHEDA chart of accounts" sqref="A65554:A65766 IX65554:IX65766 ST65554:ST65766 ACP65554:ACP65766 AML65554:AML65766 AWH65554:AWH65766 BGD65554:BGD65766 BPZ65554:BPZ65766 BZV65554:BZV65766 CJR65554:CJR65766 CTN65554:CTN65766 DDJ65554:DDJ65766 DNF65554:DNF65766 DXB65554:DXB65766 EGX65554:EGX65766 EQT65554:EQT65766 FAP65554:FAP65766 FKL65554:FKL65766 FUH65554:FUH65766 GED65554:GED65766 GNZ65554:GNZ65766 GXV65554:GXV65766 HHR65554:HHR65766 HRN65554:HRN65766 IBJ65554:IBJ65766 ILF65554:ILF65766 IVB65554:IVB65766 JEX65554:JEX65766 JOT65554:JOT65766 JYP65554:JYP65766 KIL65554:KIL65766 KSH65554:KSH65766 LCD65554:LCD65766 LLZ65554:LLZ65766 LVV65554:LVV65766 MFR65554:MFR65766 MPN65554:MPN65766 MZJ65554:MZJ65766 NJF65554:NJF65766 NTB65554:NTB65766 OCX65554:OCX65766 OMT65554:OMT65766 OWP65554:OWP65766 PGL65554:PGL65766 PQH65554:PQH65766 QAD65554:QAD65766 QJZ65554:QJZ65766 QTV65554:QTV65766 RDR65554:RDR65766 RNN65554:RNN65766 RXJ65554:RXJ65766 SHF65554:SHF65766 SRB65554:SRB65766 TAX65554:TAX65766 TKT65554:TKT65766 TUP65554:TUP65766 UEL65554:UEL65766 UOH65554:UOH65766 UYD65554:UYD65766 VHZ65554:VHZ65766 VRV65554:VRV65766 WBR65554:WBR65766 WLN65554:WLN65766 WVJ65554:WVJ65766 A131090:A131302 IX131090:IX131302 ST131090:ST131302 ACP131090:ACP131302 AML131090:AML131302 AWH131090:AWH131302 BGD131090:BGD131302 BPZ131090:BPZ131302 BZV131090:BZV131302 CJR131090:CJR131302 CTN131090:CTN131302 DDJ131090:DDJ131302 DNF131090:DNF131302 DXB131090:DXB131302 EGX131090:EGX131302 EQT131090:EQT131302 FAP131090:FAP131302 FKL131090:FKL131302 FUH131090:FUH131302 GED131090:GED131302 GNZ131090:GNZ131302 GXV131090:GXV131302 HHR131090:HHR131302 HRN131090:HRN131302 IBJ131090:IBJ131302 ILF131090:ILF131302 IVB131090:IVB131302 JEX131090:JEX131302 JOT131090:JOT131302 JYP131090:JYP131302 KIL131090:KIL131302 KSH131090:KSH131302 LCD131090:LCD131302 LLZ131090:LLZ131302 LVV131090:LVV131302 MFR131090:MFR131302 MPN131090:MPN131302 MZJ131090:MZJ131302 NJF131090:NJF131302 NTB131090:NTB131302 OCX131090:OCX131302 OMT131090:OMT131302 OWP131090:OWP131302 PGL131090:PGL131302 PQH131090:PQH131302 QAD131090:QAD131302 QJZ131090:QJZ131302 QTV131090:QTV131302 RDR131090:RDR131302 RNN131090:RNN131302 RXJ131090:RXJ131302 SHF131090:SHF131302 SRB131090:SRB131302 TAX131090:TAX131302 TKT131090:TKT131302 TUP131090:TUP131302 UEL131090:UEL131302 UOH131090:UOH131302 UYD131090:UYD131302 VHZ131090:VHZ131302 VRV131090:VRV131302 WBR131090:WBR131302 WLN131090:WLN131302 WVJ131090:WVJ131302 A196626:A196838 IX196626:IX196838 ST196626:ST196838 ACP196626:ACP196838 AML196626:AML196838 AWH196626:AWH196838 BGD196626:BGD196838 BPZ196626:BPZ196838 BZV196626:BZV196838 CJR196626:CJR196838 CTN196626:CTN196838 DDJ196626:DDJ196838 DNF196626:DNF196838 DXB196626:DXB196838 EGX196626:EGX196838 EQT196626:EQT196838 FAP196626:FAP196838 FKL196626:FKL196838 FUH196626:FUH196838 GED196626:GED196838 GNZ196626:GNZ196838 GXV196626:GXV196838 HHR196626:HHR196838 HRN196626:HRN196838 IBJ196626:IBJ196838 ILF196626:ILF196838 IVB196626:IVB196838 JEX196626:JEX196838 JOT196626:JOT196838 JYP196626:JYP196838 KIL196626:KIL196838 KSH196626:KSH196838 LCD196626:LCD196838 LLZ196626:LLZ196838 LVV196626:LVV196838 MFR196626:MFR196838 MPN196626:MPN196838 MZJ196626:MZJ196838 NJF196626:NJF196838 NTB196626:NTB196838 OCX196626:OCX196838 OMT196626:OMT196838 OWP196626:OWP196838 PGL196626:PGL196838 PQH196626:PQH196838 QAD196626:QAD196838 QJZ196626:QJZ196838 QTV196626:QTV196838 RDR196626:RDR196838 RNN196626:RNN196838 RXJ196626:RXJ196838 SHF196626:SHF196838 SRB196626:SRB196838 TAX196626:TAX196838 TKT196626:TKT196838 TUP196626:TUP196838 UEL196626:UEL196838 UOH196626:UOH196838 UYD196626:UYD196838 VHZ196626:VHZ196838 VRV196626:VRV196838 WBR196626:WBR196838 WLN196626:WLN196838 WVJ196626:WVJ196838 A262162:A262374 IX262162:IX262374 ST262162:ST262374 ACP262162:ACP262374 AML262162:AML262374 AWH262162:AWH262374 BGD262162:BGD262374 BPZ262162:BPZ262374 BZV262162:BZV262374 CJR262162:CJR262374 CTN262162:CTN262374 DDJ262162:DDJ262374 DNF262162:DNF262374 DXB262162:DXB262374 EGX262162:EGX262374 EQT262162:EQT262374 FAP262162:FAP262374 FKL262162:FKL262374 FUH262162:FUH262374 GED262162:GED262374 GNZ262162:GNZ262374 GXV262162:GXV262374 HHR262162:HHR262374 HRN262162:HRN262374 IBJ262162:IBJ262374 ILF262162:ILF262374 IVB262162:IVB262374 JEX262162:JEX262374 JOT262162:JOT262374 JYP262162:JYP262374 KIL262162:KIL262374 KSH262162:KSH262374 LCD262162:LCD262374 LLZ262162:LLZ262374 LVV262162:LVV262374 MFR262162:MFR262374 MPN262162:MPN262374 MZJ262162:MZJ262374 NJF262162:NJF262374 NTB262162:NTB262374 OCX262162:OCX262374 OMT262162:OMT262374 OWP262162:OWP262374 PGL262162:PGL262374 PQH262162:PQH262374 QAD262162:QAD262374 QJZ262162:QJZ262374 QTV262162:QTV262374 RDR262162:RDR262374 RNN262162:RNN262374 RXJ262162:RXJ262374 SHF262162:SHF262374 SRB262162:SRB262374 TAX262162:TAX262374 TKT262162:TKT262374 TUP262162:TUP262374 UEL262162:UEL262374 UOH262162:UOH262374 UYD262162:UYD262374 VHZ262162:VHZ262374 VRV262162:VRV262374 WBR262162:WBR262374 WLN262162:WLN262374 WVJ262162:WVJ262374 A327698:A327910 IX327698:IX327910 ST327698:ST327910 ACP327698:ACP327910 AML327698:AML327910 AWH327698:AWH327910 BGD327698:BGD327910 BPZ327698:BPZ327910 BZV327698:BZV327910 CJR327698:CJR327910 CTN327698:CTN327910 DDJ327698:DDJ327910 DNF327698:DNF327910 DXB327698:DXB327910 EGX327698:EGX327910 EQT327698:EQT327910 FAP327698:FAP327910 FKL327698:FKL327910 FUH327698:FUH327910 GED327698:GED327910 GNZ327698:GNZ327910 GXV327698:GXV327910 HHR327698:HHR327910 HRN327698:HRN327910 IBJ327698:IBJ327910 ILF327698:ILF327910 IVB327698:IVB327910 JEX327698:JEX327910 JOT327698:JOT327910 JYP327698:JYP327910 KIL327698:KIL327910 KSH327698:KSH327910 LCD327698:LCD327910 LLZ327698:LLZ327910 LVV327698:LVV327910 MFR327698:MFR327910 MPN327698:MPN327910 MZJ327698:MZJ327910 NJF327698:NJF327910 NTB327698:NTB327910 OCX327698:OCX327910 OMT327698:OMT327910 OWP327698:OWP327910 PGL327698:PGL327910 PQH327698:PQH327910 QAD327698:QAD327910 QJZ327698:QJZ327910 QTV327698:QTV327910 RDR327698:RDR327910 RNN327698:RNN327910 RXJ327698:RXJ327910 SHF327698:SHF327910 SRB327698:SRB327910 TAX327698:TAX327910 TKT327698:TKT327910 TUP327698:TUP327910 UEL327698:UEL327910 UOH327698:UOH327910 UYD327698:UYD327910 VHZ327698:VHZ327910 VRV327698:VRV327910 WBR327698:WBR327910 WLN327698:WLN327910 WVJ327698:WVJ327910 A393234:A393446 IX393234:IX393446 ST393234:ST393446 ACP393234:ACP393446 AML393234:AML393446 AWH393234:AWH393446 BGD393234:BGD393446 BPZ393234:BPZ393446 BZV393234:BZV393446 CJR393234:CJR393446 CTN393234:CTN393446 DDJ393234:DDJ393446 DNF393234:DNF393446 DXB393234:DXB393446 EGX393234:EGX393446 EQT393234:EQT393446 FAP393234:FAP393446 FKL393234:FKL393446 FUH393234:FUH393446 GED393234:GED393446 GNZ393234:GNZ393446 GXV393234:GXV393446 HHR393234:HHR393446 HRN393234:HRN393446 IBJ393234:IBJ393446 ILF393234:ILF393446 IVB393234:IVB393446 JEX393234:JEX393446 JOT393234:JOT393446 JYP393234:JYP393446 KIL393234:KIL393446 KSH393234:KSH393446 LCD393234:LCD393446 LLZ393234:LLZ393446 LVV393234:LVV393446 MFR393234:MFR393446 MPN393234:MPN393446 MZJ393234:MZJ393446 NJF393234:NJF393446 NTB393234:NTB393446 OCX393234:OCX393446 OMT393234:OMT393446 OWP393234:OWP393446 PGL393234:PGL393446 PQH393234:PQH393446 QAD393234:QAD393446 QJZ393234:QJZ393446 QTV393234:QTV393446 RDR393234:RDR393446 RNN393234:RNN393446 RXJ393234:RXJ393446 SHF393234:SHF393446 SRB393234:SRB393446 TAX393234:TAX393446 TKT393234:TKT393446 TUP393234:TUP393446 UEL393234:UEL393446 UOH393234:UOH393446 UYD393234:UYD393446 VHZ393234:VHZ393446 VRV393234:VRV393446 WBR393234:WBR393446 WLN393234:WLN393446 WVJ393234:WVJ393446 A458770:A458982 IX458770:IX458982 ST458770:ST458982 ACP458770:ACP458982 AML458770:AML458982 AWH458770:AWH458982 BGD458770:BGD458982 BPZ458770:BPZ458982 BZV458770:BZV458982 CJR458770:CJR458982 CTN458770:CTN458982 DDJ458770:DDJ458982 DNF458770:DNF458982 DXB458770:DXB458982 EGX458770:EGX458982 EQT458770:EQT458982 FAP458770:FAP458982 FKL458770:FKL458982 FUH458770:FUH458982 GED458770:GED458982 GNZ458770:GNZ458982 GXV458770:GXV458982 HHR458770:HHR458982 HRN458770:HRN458982 IBJ458770:IBJ458982 ILF458770:ILF458982 IVB458770:IVB458982 JEX458770:JEX458982 JOT458770:JOT458982 JYP458770:JYP458982 KIL458770:KIL458982 KSH458770:KSH458982 LCD458770:LCD458982 LLZ458770:LLZ458982 LVV458770:LVV458982 MFR458770:MFR458982 MPN458770:MPN458982 MZJ458770:MZJ458982 NJF458770:NJF458982 NTB458770:NTB458982 OCX458770:OCX458982 OMT458770:OMT458982 OWP458770:OWP458982 PGL458770:PGL458982 PQH458770:PQH458982 QAD458770:QAD458982 QJZ458770:QJZ458982 QTV458770:QTV458982 RDR458770:RDR458982 RNN458770:RNN458982 RXJ458770:RXJ458982 SHF458770:SHF458982 SRB458770:SRB458982 TAX458770:TAX458982 TKT458770:TKT458982 TUP458770:TUP458982 UEL458770:UEL458982 UOH458770:UOH458982 UYD458770:UYD458982 VHZ458770:VHZ458982 VRV458770:VRV458982 WBR458770:WBR458982 WLN458770:WLN458982 WVJ458770:WVJ458982 A524306:A524518 IX524306:IX524518 ST524306:ST524518 ACP524306:ACP524518 AML524306:AML524518 AWH524306:AWH524518 BGD524306:BGD524518 BPZ524306:BPZ524518 BZV524306:BZV524518 CJR524306:CJR524518 CTN524306:CTN524518 DDJ524306:DDJ524518 DNF524306:DNF524518 DXB524306:DXB524518 EGX524306:EGX524518 EQT524306:EQT524518 FAP524306:FAP524518 FKL524306:FKL524518 FUH524306:FUH524518 GED524306:GED524518 GNZ524306:GNZ524518 GXV524306:GXV524518 HHR524306:HHR524518 HRN524306:HRN524518 IBJ524306:IBJ524518 ILF524306:ILF524518 IVB524306:IVB524518 JEX524306:JEX524518 JOT524306:JOT524518 JYP524306:JYP524518 KIL524306:KIL524518 KSH524306:KSH524518 LCD524306:LCD524518 LLZ524306:LLZ524518 LVV524306:LVV524518 MFR524306:MFR524518 MPN524306:MPN524518 MZJ524306:MZJ524518 NJF524306:NJF524518 NTB524306:NTB524518 OCX524306:OCX524518 OMT524306:OMT524518 OWP524306:OWP524518 PGL524306:PGL524518 PQH524306:PQH524518 QAD524306:QAD524518 QJZ524306:QJZ524518 QTV524306:QTV524518 RDR524306:RDR524518 RNN524306:RNN524518 RXJ524306:RXJ524518 SHF524306:SHF524518 SRB524306:SRB524518 TAX524306:TAX524518 TKT524306:TKT524518 TUP524306:TUP524518 UEL524306:UEL524518 UOH524306:UOH524518 UYD524306:UYD524518 VHZ524306:VHZ524518 VRV524306:VRV524518 WBR524306:WBR524518 WLN524306:WLN524518 WVJ524306:WVJ524518 A589842:A590054 IX589842:IX590054 ST589842:ST590054 ACP589842:ACP590054 AML589842:AML590054 AWH589842:AWH590054 BGD589842:BGD590054 BPZ589842:BPZ590054 BZV589842:BZV590054 CJR589842:CJR590054 CTN589842:CTN590054 DDJ589842:DDJ590054 DNF589842:DNF590054 DXB589842:DXB590054 EGX589842:EGX590054 EQT589842:EQT590054 FAP589842:FAP590054 FKL589842:FKL590054 FUH589842:FUH590054 GED589842:GED590054 GNZ589842:GNZ590054 GXV589842:GXV590054 HHR589842:HHR590054 HRN589842:HRN590054 IBJ589842:IBJ590054 ILF589842:ILF590054 IVB589842:IVB590054 JEX589842:JEX590054 JOT589842:JOT590054 JYP589842:JYP590054 KIL589842:KIL590054 KSH589842:KSH590054 LCD589842:LCD590054 LLZ589842:LLZ590054 LVV589842:LVV590054 MFR589842:MFR590054 MPN589842:MPN590054 MZJ589842:MZJ590054 NJF589842:NJF590054 NTB589842:NTB590054 OCX589842:OCX590054 OMT589842:OMT590054 OWP589842:OWP590054 PGL589842:PGL590054 PQH589842:PQH590054 QAD589842:QAD590054 QJZ589842:QJZ590054 QTV589842:QTV590054 RDR589842:RDR590054 RNN589842:RNN590054 RXJ589842:RXJ590054 SHF589842:SHF590054 SRB589842:SRB590054 TAX589842:TAX590054 TKT589842:TKT590054 TUP589842:TUP590054 UEL589842:UEL590054 UOH589842:UOH590054 UYD589842:UYD590054 VHZ589842:VHZ590054 VRV589842:VRV590054 WBR589842:WBR590054 WLN589842:WLN590054 WVJ589842:WVJ590054 A655378:A655590 IX655378:IX655590 ST655378:ST655590 ACP655378:ACP655590 AML655378:AML655590 AWH655378:AWH655590 BGD655378:BGD655590 BPZ655378:BPZ655590 BZV655378:BZV655590 CJR655378:CJR655590 CTN655378:CTN655590 DDJ655378:DDJ655590 DNF655378:DNF655590 DXB655378:DXB655590 EGX655378:EGX655590 EQT655378:EQT655590 FAP655378:FAP655590 FKL655378:FKL655590 FUH655378:FUH655590 GED655378:GED655590 GNZ655378:GNZ655590 GXV655378:GXV655590 HHR655378:HHR655590 HRN655378:HRN655590 IBJ655378:IBJ655590 ILF655378:ILF655590 IVB655378:IVB655590 JEX655378:JEX655590 JOT655378:JOT655590 JYP655378:JYP655590 KIL655378:KIL655590 KSH655378:KSH655590 LCD655378:LCD655590 LLZ655378:LLZ655590 LVV655378:LVV655590 MFR655378:MFR655590 MPN655378:MPN655590 MZJ655378:MZJ655590 NJF655378:NJF655590 NTB655378:NTB655590 OCX655378:OCX655590 OMT655378:OMT655590 OWP655378:OWP655590 PGL655378:PGL655590 PQH655378:PQH655590 QAD655378:QAD655590 QJZ655378:QJZ655590 QTV655378:QTV655590 RDR655378:RDR655590 RNN655378:RNN655590 RXJ655378:RXJ655590 SHF655378:SHF655590 SRB655378:SRB655590 TAX655378:TAX655590 TKT655378:TKT655590 TUP655378:TUP655590 UEL655378:UEL655590 UOH655378:UOH655590 UYD655378:UYD655590 VHZ655378:VHZ655590 VRV655378:VRV655590 WBR655378:WBR655590 WLN655378:WLN655590 WVJ655378:WVJ655590 A720914:A721126 IX720914:IX721126 ST720914:ST721126 ACP720914:ACP721126 AML720914:AML721126 AWH720914:AWH721126 BGD720914:BGD721126 BPZ720914:BPZ721126 BZV720914:BZV721126 CJR720914:CJR721126 CTN720914:CTN721126 DDJ720914:DDJ721126 DNF720914:DNF721126 DXB720914:DXB721126 EGX720914:EGX721126 EQT720914:EQT721126 FAP720914:FAP721126 FKL720914:FKL721126 FUH720914:FUH721126 GED720914:GED721126 GNZ720914:GNZ721126 GXV720914:GXV721126 HHR720914:HHR721126 HRN720914:HRN721126 IBJ720914:IBJ721126 ILF720914:ILF721126 IVB720914:IVB721126 JEX720914:JEX721126 JOT720914:JOT721126 JYP720914:JYP721126 KIL720914:KIL721126 KSH720914:KSH721126 LCD720914:LCD721126 LLZ720914:LLZ721126 LVV720914:LVV721126 MFR720914:MFR721126 MPN720914:MPN721126 MZJ720914:MZJ721126 NJF720914:NJF721126 NTB720914:NTB721126 OCX720914:OCX721126 OMT720914:OMT721126 OWP720914:OWP721126 PGL720914:PGL721126 PQH720914:PQH721126 QAD720914:QAD721126 QJZ720914:QJZ721126 QTV720914:QTV721126 RDR720914:RDR721126 RNN720914:RNN721126 RXJ720914:RXJ721126 SHF720914:SHF721126 SRB720914:SRB721126 TAX720914:TAX721126 TKT720914:TKT721126 TUP720914:TUP721126 UEL720914:UEL721126 UOH720914:UOH721126 UYD720914:UYD721126 VHZ720914:VHZ721126 VRV720914:VRV721126 WBR720914:WBR721126 WLN720914:WLN721126 WVJ720914:WVJ721126 A786450:A786662 IX786450:IX786662 ST786450:ST786662 ACP786450:ACP786662 AML786450:AML786662 AWH786450:AWH786662 BGD786450:BGD786662 BPZ786450:BPZ786662 BZV786450:BZV786662 CJR786450:CJR786662 CTN786450:CTN786662 DDJ786450:DDJ786662 DNF786450:DNF786662 DXB786450:DXB786662 EGX786450:EGX786662 EQT786450:EQT786662 FAP786450:FAP786662 FKL786450:FKL786662 FUH786450:FUH786662 GED786450:GED786662 GNZ786450:GNZ786662 GXV786450:GXV786662 HHR786450:HHR786662 HRN786450:HRN786662 IBJ786450:IBJ786662 ILF786450:ILF786662 IVB786450:IVB786662 JEX786450:JEX786662 JOT786450:JOT786662 JYP786450:JYP786662 KIL786450:KIL786662 KSH786450:KSH786662 LCD786450:LCD786662 LLZ786450:LLZ786662 LVV786450:LVV786662 MFR786450:MFR786662 MPN786450:MPN786662 MZJ786450:MZJ786662 NJF786450:NJF786662 NTB786450:NTB786662 OCX786450:OCX786662 OMT786450:OMT786662 OWP786450:OWP786662 PGL786450:PGL786662 PQH786450:PQH786662 QAD786450:QAD786662 QJZ786450:QJZ786662 QTV786450:QTV786662 RDR786450:RDR786662 RNN786450:RNN786662 RXJ786450:RXJ786662 SHF786450:SHF786662 SRB786450:SRB786662 TAX786450:TAX786662 TKT786450:TKT786662 TUP786450:TUP786662 UEL786450:UEL786662 UOH786450:UOH786662 UYD786450:UYD786662 VHZ786450:VHZ786662 VRV786450:VRV786662 WBR786450:WBR786662 WLN786450:WLN786662 WVJ786450:WVJ786662 A851986:A852198 IX851986:IX852198 ST851986:ST852198 ACP851986:ACP852198 AML851986:AML852198 AWH851986:AWH852198 BGD851986:BGD852198 BPZ851986:BPZ852198 BZV851986:BZV852198 CJR851986:CJR852198 CTN851986:CTN852198 DDJ851986:DDJ852198 DNF851986:DNF852198 DXB851986:DXB852198 EGX851986:EGX852198 EQT851986:EQT852198 FAP851986:FAP852198 FKL851986:FKL852198 FUH851986:FUH852198 GED851986:GED852198 GNZ851986:GNZ852198 GXV851986:GXV852198 HHR851986:HHR852198 HRN851986:HRN852198 IBJ851986:IBJ852198 ILF851986:ILF852198 IVB851986:IVB852198 JEX851986:JEX852198 JOT851986:JOT852198 JYP851986:JYP852198 KIL851986:KIL852198 KSH851986:KSH852198 LCD851986:LCD852198 LLZ851986:LLZ852198 LVV851986:LVV852198 MFR851986:MFR852198 MPN851986:MPN852198 MZJ851986:MZJ852198 NJF851986:NJF852198 NTB851986:NTB852198 OCX851986:OCX852198 OMT851986:OMT852198 OWP851986:OWP852198 PGL851986:PGL852198 PQH851986:PQH852198 QAD851986:QAD852198 QJZ851986:QJZ852198 QTV851986:QTV852198 RDR851986:RDR852198 RNN851986:RNN852198 RXJ851986:RXJ852198 SHF851986:SHF852198 SRB851986:SRB852198 TAX851986:TAX852198 TKT851986:TKT852198 TUP851986:TUP852198 UEL851986:UEL852198 UOH851986:UOH852198 UYD851986:UYD852198 VHZ851986:VHZ852198 VRV851986:VRV852198 WBR851986:WBR852198 WLN851986:WLN852198 WVJ851986:WVJ852198 A917522:A917734 IX917522:IX917734 ST917522:ST917734 ACP917522:ACP917734 AML917522:AML917734 AWH917522:AWH917734 BGD917522:BGD917734 BPZ917522:BPZ917734 BZV917522:BZV917734 CJR917522:CJR917734 CTN917522:CTN917734 DDJ917522:DDJ917734 DNF917522:DNF917734 DXB917522:DXB917734 EGX917522:EGX917734 EQT917522:EQT917734 FAP917522:FAP917734 FKL917522:FKL917734 FUH917522:FUH917734 GED917522:GED917734 GNZ917522:GNZ917734 GXV917522:GXV917734 HHR917522:HHR917734 HRN917522:HRN917734 IBJ917522:IBJ917734 ILF917522:ILF917734 IVB917522:IVB917734 JEX917522:JEX917734 JOT917522:JOT917734 JYP917522:JYP917734 KIL917522:KIL917734 KSH917522:KSH917734 LCD917522:LCD917734 LLZ917522:LLZ917734 LVV917522:LVV917734 MFR917522:MFR917734 MPN917522:MPN917734 MZJ917522:MZJ917734 NJF917522:NJF917734 NTB917522:NTB917734 OCX917522:OCX917734 OMT917522:OMT917734 OWP917522:OWP917734 PGL917522:PGL917734 PQH917522:PQH917734 QAD917522:QAD917734 QJZ917522:QJZ917734 QTV917522:QTV917734 RDR917522:RDR917734 RNN917522:RNN917734 RXJ917522:RXJ917734 SHF917522:SHF917734 SRB917522:SRB917734 TAX917522:TAX917734 TKT917522:TKT917734 TUP917522:TUP917734 UEL917522:UEL917734 UOH917522:UOH917734 UYD917522:UYD917734 VHZ917522:VHZ917734 VRV917522:VRV917734 WBR917522:WBR917734 WLN917522:WLN917734 WVJ917522:WVJ917734 A983058:A983270 IX983058:IX983270 ST983058:ST983270 ACP983058:ACP983270 AML983058:AML983270 AWH983058:AWH983270 BGD983058:BGD983270 BPZ983058:BPZ983270 BZV983058:BZV983270 CJR983058:CJR983270 CTN983058:CTN983270 DDJ983058:DDJ983270 DNF983058:DNF983270 DXB983058:DXB983270 EGX983058:EGX983270 EQT983058:EQT983270 FAP983058:FAP983270 FKL983058:FKL983270 FUH983058:FUH983270 GED983058:GED983270 GNZ983058:GNZ983270 GXV983058:GXV983270 HHR983058:HHR983270 HRN983058:HRN983270 IBJ983058:IBJ983270 ILF983058:ILF983270 IVB983058:IVB983270 JEX983058:JEX983270 JOT983058:JOT983270 JYP983058:JYP983270 KIL983058:KIL983270 KSH983058:KSH983270 LCD983058:LCD983270 LLZ983058:LLZ983270 LVV983058:LVV983270 MFR983058:MFR983270 MPN983058:MPN983270 MZJ983058:MZJ983270 NJF983058:NJF983270 NTB983058:NTB983270 OCX983058:OCX983270 OMT983058:OMT983270 OWP983058:OWP983270 PGL983058:PGL983270 PQH983058:PQH983270 QAD983058:QAD983270 QJZ983058:QJZ983270 QTV983058:QTV983270 RDR983058:RDR983270 RNN983058:RNN983270 RXJ983058:RXJ983270 SHF983058:SHF983270 SRB983058:SRB983270 TAX983058:TAX983270 TKT983058:TKT983270 TUP983058:TUP983270 UEL983058:UEL983270 UOH983058:UOH983270 UYD983058:UYD983270 VHZ983058:VHZ983270 VRV983058:VRV983270 WBR983058:WBR983270 WLN983058:WLN983270 WVJ983058:WVJ983270 WVJ17:WVJ230 WLN17:WLN230 WBR17:WBR230 VRV17:VRV230 VHZ17:VHZ230 UYD17:UYD230 UOH17:UOH230 UEL17:UEL230 TUP17:TUP230 TKT17:TKT230 TAX17:TAX230 SRB17:SRB230 SHF17:SHF230 RXJ17:RXJ230 RNN17:RNN230 RDR17:RDR230 QTV17:QTV230 QJZ17:QJZ230 QAD17:QAD230 PQH17:PQH230 PGL17:PGL230 OWP17:OWP230 OMT17:OMT230 OCX17:OCX230 NTB17:NTB230 NJF17:NJF230 MZJ17:MZJ230 MPN17:MPN230 MFR17:MFR230 LVV17:LVV230 LLZ17:LLZ230 LCD17:LCD230 KSH17:KSH230 KIL17:KIL230 JYP17:JYP230 JOT17:JOT230 JEX17:JEX230 IVB17:IVB230 ILF17:ILF230 IBJ17:IBJ230 HRN17:HRN230 HHR17:HHR230 GXV17:GXV230 GNZ17:GNZ230 GED17:GED230 FUH17:FUH230 FKL17:FKL230 FAP17:FAP230 EQT17:EQT230 EGX17:EGX230 DXB17:DXB230 DNF17:DNF230 DDJ17:DDJ230 CTN17:CTN230 CJR17:CJR230 BZV17:BZV230 BPZ17:BPZ230 BGD17:BGD230 AWH17:AWH230 AML17:AML230 ACP17:ACP230 ST17:ST230 IX17:IX230 A17:A230" xr:uid="{686BFE9D-76AA-4866-88C3-59205A4A71ED}">
      <formula1>Accounts</formula1>
    </dataValidation>
    <dataValidation type="date" allowBlank="1" showInputMessage="1" showErrorMessage="1" errorTitle="Input Error " error="Must input a valid date." promptTitle="Financial Statement Date" prompt="Please enter the effective date of the financial statements like this: mm/dd/yyyy" sqref="D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D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D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D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D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D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D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D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D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D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D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D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D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D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D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D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xr:uid="{2927B923-D637-4456-954E-22AA14802AB1}">
      <formula1>38353</formula1>
      <formula2>44196</formula2>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DE0E4-1339-4FD6-982E-9123B77D0F61}">
  <dimension ref="A2:C214"/>
  <sheetViews>
    <sheetView topLeftCell="A31" workbookViewId="0">
      <selection activeCell="L46" sqref="L46"/>
    </sheetView>
  </sheetViews>
  <sheetFormatPr defaultRowHeight="14.25" x14ac:dyDescent="0.2"/>
  <cols>
    <col min="1" max="1" width="14.85546875" style="112" bestFit="1" customWidth="1"/>
    <col min="2" max="2" width="46.140625" style="112" bestFit="1" customWidth="1"/>
    <col min="3" max="3" width="8.5703125" style="112" customWidth="1"/>
    <col min="4" max="256" width="9.140625" style="112"/>
    <col min="257" max="257" width="14.85546875" style="112" bestFit="1" customWidth="1"/>
    <col min="258" max="258" width="46.140625" style="112" bestFit="1" customWidth="1"/>
    <col min="259" max="259" width="8.5703125" style="112" customWidth="1"/>
    <col min="260" max="512" width="9.140625" style="112"/>
    <col min="513" max="513" width="14.85546875" style="112" bestFit="1" customWidth="1"/>
    <col min="514" max="514" width="46.140625" style="112" bestFit="1" customWidth="1"/>
    <col min="515" max="515" width="8.5703125" style="112" customWidth="1"/>
    <col min="516" max="768" width="9.140625" style="112"/>
    <col min="769" max="769" width="14.85546875" style="112" bestFit="1" customWidth="1"/>
    <col min="770" max="770" width="46.140625" style="112" bestFit="1" customWidth="1"/>
    <col min="771" max="771" width="8.5703125" style="112" customWidth="1"/>
    <col min="772" max="1024" width="9.140625" style="112"/>
    <col min="1025" max="1025" width="14.85546875" style="112" bestFit="1" customWidth="1"/>
    <col min="1026" max="1026" width="46.140625" style="112" bestFit="1" customWidth="1"/>
    <col min="1027" max="1027" width="8.5703125" style="112" customWidth="1"/>
    <col min="1028" max="1280" width="9.140625" style="112"/>
    <col min="1281" max="1281" width="14.85546875" style="112" bestFit="1" customWidth="1"/>
    <col min="1282" max="1282" width="46.140625" style="112" bestFit="1" customWidth="1"/>
    <col min="1283" max="1283" width="8.5703125" style="112" customWidth="1"/>
    <col min="1284" max="1536" width="9.140625" style="112"/>
    <col min="1537" max="1537" width="14.85546875" style="112" bestFit="1" customWidth="1"/>
    <col min="1538" max="1538" width="46.140625" style="112" bestFit="1" customWidth="1"/>
    <col min="1539" max="1539" width="8.5703125" style="112" customWidth="1"/>
    <col min="1540" max="1792" width="9.140625" style="112"/>
    <col min="1793" max="1793" width="14.85546875" style="112" bestFit="1" customWidth="1"/>
    <col min="1794" max="1794" width="46.140625" style="112" bestFit="1" customWidth="1"/>
    <col min="1795" max="1795" width="8.5703125" style="112" customWidth="1"/>
    <col min="1796" max="2048" width="9.140625" style="112"/>
    <col min="2049" max="2049" width="14.85546875" style="112" bestFit="1" customWidth="1"/>
    <col min="2050" max="2050" width="46.140625" style="112" bestFit="1" customWidth="1"/>
    <col min="2051" max="2051" width="8.5703125" style="112" customWidth="1"/>
    <col min="2052" max="2304" width="9.140625" style="112"/>
    <col min="2305" max="2305" width="14.85546875" style="112" bestFit="1" customWidth="1"/>
    <col min="2306" max="2306" width="46.140625" style="112" bestFit="1" customWidth="1"/>
    <col min="2307" max="2307" width="8.5703125" style="112" customWidth="1"/>
    <col min="2308" max="2560" width="9.140625" style="112"/>
    <col min="2561" max="2561" width="14.85546875" style="112" bestFit="1" customWidth="1"/>
    <col min="2562" max="2562" width="46.140625" style="112" bestFit="1" customWidth="1"/>
    <col min="2563" max="2563" width="8.5703125" style="112" customWidth="1"/>
    <col min="2564" max="2816" width="9.140625" style="112"/>
    <col min="2817" max="2817" width="14.85546875" style="112" bestFit="1" customWidth="1"/>
    <col min="2818" max="2818" width="46.140625" style="112" bestFit="1" customWidth="1"/>
    <col min="2819" max="2819" width="8.5703125" style="112" customWidth="1"/>
    <col min="2820" max="3072" width="9.140625" style="112"/>
    <col min="3073" max="3073" width="14.85546875" style="112" bestFit="1" customWidth="1"/>
    <col min="3074" max="3074" width="46.140625" style="112" bestFit="1" customWidth="1"/>
    <col min="3075" max="3075" width="8.5703125" style="112" customWidth="1"/>
    <col min="3076" max="3328" width="9.140625" style="112"/>
    <col min="3329" max="3329" width="14.85546875" style="112" bestFit="1" customWidth="1"/>
    <col min="3330" max="3330" width="46.140625" style="112" bestFit="1" customWidth="1"/>
    <col min="3331" max="3331" width="8.5703125" style="112" customWidth="1"/>
    <col min="3332" max="3584" width="9.140625" style="112"/>
    <col min="3585" max="3585" width="14.85546875" style="112" bestFit="1" customWidth="1"/>
    <col min="3586" max="3586" width="46.140625" style="112" bestFit="1" customWidth="1"/>
    <col min="3587" max="3587" width="8.5703125" style="112" customWidth="1"/>
    <col min="3588" max="3840" width="9.140625" style="112"/>
    <col min="3841" max="3841" width="14.85546875" style="112" bestFit="1" customWidth="1"/>
    <col min="3842" max="3842" width="46.140625" style="112" bestFit="1" customWidth="1"/>
    <col min="3843" max="3843" width="8.5703125" style="112" customWidth="1"/>
    <col min="3844" max="4096" width="9.140625" style="112"/>
    <col min="4097" max="4097" width="14.85546875" style="112" bestFit="1" customWidth="1"/>
    <col min="4098" max="4098" width="46.140625" style="112" bestFit="1" customWidth="1"/>
    <col min="4099" max="4099" width="8.5703125" style="112" customWidth="1"/>
    <col min="4100" max="4352" width="9.140625" style="112"/>
    <col min="4353" max="4353" width="14.85546875" style="112" bestFit="1" customWidth="1"/>
    <col min="4354" max="4354" width="46.140625" style="112" bestFit="1" customWidth="1"/>
    <col min="4355" max="4355" width="8.5703125" style="112" customWidth="1"/>
    <col min="4356" max="4608" width="9.140625" style="112"/>
    <col min="4609" max="4609" width="14.85546875" style="112" bestFit="1" customWidth="1"/>
    <col min="4610" max="4610" width="46.140625" style="112" bestFit="1" customWidth="1"/>
    <col min="4611" max="4611" width="8.5703125" style="112" customWidth="1"/>
    <col min="4612" max="4864" width="9.140625" style="112"/>
    <col min="4865" max="4865" width="14.85546875" style="112" bestFit="1" customWidth="1"/>
    <col min="4866" max="4866" width="46.140625" style="112" bestFit="1" customWidth="1"/>
    <col min="4867" max="4867" width="8.5703125" style="112" customWidth="1"/>
    <col min="4868" max="5120" width="9.140625" style="112"/>
    <col min="5121" max="5121" width="14.85546875" style="112" bestFit="1" customWidth="1"/>
    <col min="5122" max="5122" width="46.140625" style="112" bestFit="1" customWidth="1"/>
    <col min="5123" max="5123" width="8.5703125" style="112" customWidth="1"/>
    <col min="5124" max="5376" width="9.140625" style="112"/>
    <col min="5377" max="5377" width="14.85546875" style="112" bestFit="1" customWidth="1"/>
    <col min="5378" max="5378" width="46.140625" style="112" bestFit="1" customWidth="1"/>
    <col min="5379" max="5379" width="8.5703125" style="112" customWidth="1"/>
    <col min="5380" max="5632" width="9.140625" style="112"/>
    <col min="5633" max="5633" width="14.85546875" style="112" bestFit="1" customWidth="1"/>
    <col min="5634" max="5634" width="46.140625" style="112" bestFit="1" customWidth="1"/>
    <col min="5635" max="5635" width="8.5703125" style="112" customWidth="1"/>
    <col min="5636" max="5888" width="9.140625" style="112"/>
    <col min="5889" max="5889" width="14.85546875" style="112" bestFit="1" customWidth="1"/>
    <col min="5890" max="5890" width="46.140625" style="112" bestFit="1" customWidth="1"/>
    <col min="5891" max="5891" width="8.5703125" style="112" customWidth="1"/>
    <col min="5892" max="6144" width="9.140625" style="112"/>
    <col min="6145" max="6145" width="14.85546875" style="112" bestFit="1" customWidth="1"/>
    <col min="6146" max="6146" width="46.140625" style="112" bestFit="1" customWidth="1"/>
    <col min="6147" max="6147" width="8.5703125" style="112" customWidth="1"/>
    <col min="6148" max="6400" width="9.140625" style="112"/>
    <col min="6401" max="6401" width="14.85546875" style="112" bestFit="1" customWidth="1"/>
    <col min="6402" max="6402" width="46.140625" style="112" bestFit="1" customWidth="1"/>
    <col min="6403" max="6403" width="8.5703125" style="112" customWidth="1"/>
    <col min="6404" max="6656" width="9.140625" style="112"/>
    <col min="6657" max="6657" width="14.85546875" style="112" bestFit="1" customWidth="1"/>
    <col min="6658" max="6658" width="46.140625" style="112" bestFit="1" customWidth="1"/>
    <col min="6659" max="6659" width="8.5703125" style="112" customWidth="1"/>
    <col min="6660" max="6912" width="9.140625" style="112"/>
    <col min="6913" max="6913" width="14.85546875" style="112" bestFit="1" customWidth="1"/>
    <col min="6914" max="6914" width="46.140625" style="112" bestFit="1" customWidth="1"/>
    <col min="6915" max="6915" width="8.5703125" style="112" customWidth="1"/>
    <col min="6916" max="7168" width="9.140625" style="112"/>
    <col min="7169" max="7169" width="14.85546875" style="112" bestFit="1" customWidth="1"/>
    <col min="7170" max="7170" width="46.140625" style="112" bestFit="1" customWidth="1"/>
    <col min="7171" max="7171" width="8.5703125" style="112" customWidth="1"/>
    <col min="7172" max="7424" width="9.140625" style="112"/>
    <col min="7425" max="7425" width="14.85546875" style="112" bestFit="1" customWidth="1"/>
    <col min="7426" max="7426" width="46.140625" style="112" bestFit="1" customWidth="1"/>
    <col min="7427" max="7427" width="8.5703125" style="112" customWidth="1"/>
    <col min="7428" max="7680" width="9.140625" style="112"/>
    <col min="7681" max="7681" width="14.85546875" style="112" bestFit="1" customWidth="1"/>
    <col min="7682" max="7682" width="46.140625" style="112" bestFit="1" customWidth="1"/>
    <col min="7683" max="7683" width="8.5703125" style="112" customWidth="1"/>
    <col min="7684" max="7936" width="9.140625" style="112"/>
    <col min="7937" max="7937" width="14.85546875" style="112" bestFit="1" customWidth="1"/>
    <col min="7938" max="7938" width="46.140625" style="112" bestFit="1" customWidth="1"/>
    <col min="7939" max="7939" width="8.5703125" style="112" customWidth="1"/>
    <col min="7940" max="8192" width="9.140625" style="112"/>
    <col min="8193" max="8193" width="14.85546875" style="112" bestFit="1" customWidth="1"/>
    <col min="8194" max="8194" width="46.140625" style="112" bestFit="1" customWidth="1"/>
    <col min="8195" max="8195" width="8.5703125" style="112" customWidth="1"/>
    <col min="8196" max="8448" width="9.140625" style="112"/>
    <col min="8449" max="8449" width="14.85546875" style="112" bestFit="1" customWidth="1"/>
    <col min="8450" max="8450" width="46.140625" style="112" bestFit="1" customWidth="1"/>
    <col min="8451" max="8451" width="8.5703125" style="112" customWidth="1"/>
    <col min="8452" max="8704" width="9.140625" style="112"/>
    <col min="8705" max="8705" width="14.85546875" style="112" bestFit="1" customWidth="1"/>
    <col min="8706" max="8706" width="46.140625" style="112" bestFit="1" customWidth="1"/>
    <col min="8707" max="8707" width="8.5703125" style="112" customWidth="1"/>
    <col min="8708" max="8960" width="9.140625" style="112"/>
    <col min="8961" max="8961" width="14.85546875" style="112" bestFit="1" customWidth="1"/>
    <col min="8962" max="8962" width="46.140625" style="112" bestFit="1" customWidth="1"/>
    <col min="8963" max="8963" width="8.5703125" style="112" customWidth="1"/>
    <col min="8964" max="9216" width="9.140625" style="112"/>
    <col min="9217" max="9217" width="14.85546875" style="112" bestFit="1" customWidth="1"/>
    <col min="9218" max="9218" width="46.140625" style="112" bestFit="1" customWidth="1"/>
    <col min="9219" max="9219" width="8.5703125" style="112" customWidth="1"/>
    <col min="9220" max="9472" width="9.140625" style="112"/>
    <col min="9473" max="9473" width="14.85546875" style="112" bestFit="1" customWidth="1"/>
    <col min="9474" max="9474" width="46.140625" style="112" bestFit="1" customWidth="1"/>
    <col min="9475" max="9475" width="8.5703125" style="112" customWidth="1"/>
    <col min="9476" max="9728" width="9.140625" style="112"/>
    <col min="9729" max="9729" width="14.85546875" style="112" bestFit="1" customWidth="1"/>
    <col min="9730" max="9730" width="46.140625" style="112" bestFit="1" customWidth="1"/>
    <col min="9731" max="9731" width="8.5703125" style="112" customWidth="1"/>
    <col min="9732" max="9984" width="9.140625" style="112"/>
    <col min="9985" max="9985" width="14.85546875" style="112" bestFit="1" customWidth="1"/>
    <col min="9986" max="9986" width="46.140625" style="112" bestFit="1" customWidth="1"/>
    <col min="9987" max="9987" width="8.5703125" style="112" customWidth="1"/>
    <col min="9988" max="10240" width="9.140625" style="112"/>
    <col min="10241" max="10241" width="14.85546875" style="112" bestFit="1" customWidth="1"/>
    <col min="10242" max="10242" width="46.140625" style="112" bestFit="1" customWidth="1"/>
    <col min="10243" max="10243" width="8.5703125" style="112" customWidth="1"/>
    <col min="10244" max="10496" width="9.140625" style="112"/>
    <col min="10497" max="10497" width="14.85546875" style="112" bestFit="1" customWidth="1"/>
    <col min="10498" max="10498" width="46.140625" style="112" bestFit="1" customWidth="1"/>
    <col min="10499" max="10499" width="8.5703125" style="112" customWidth="1"/>
    <col min="10500" max="10752" width="9.140625" style="112"/>
    <col min="10753" max="10753" width="14.85546875" style="112" bestFit="1" customWidth="1"/>
    <col min="10754" max="10754" width="46.140625" style="112" bestFit="1" customWidth="1"/>
    <col min="10755" max="10755" width="8.5703125" style="112" customWidth="1"/>
    <col min="10756" max="11008" width="9.140625" style="112"/>
    <col min="11009" max="11009" width="14.85546875" style="112" bestFit="1" customWidth="1"/>
    <col min="11010" max="11010" width="46.140625" style="112" bestFit="1" customWidth="1"/>
    <col min="11011" max="11011" width="8.5703125" style="112" customWidth="1"/>
    <col min="11012" max="11264" width="9.140625" style="112"/>
    <col min="11265" max="11265" width="14.85546875" style="112" bestFit="1" customWidth="1"/>
    <col min="11266" max="11266" width="46.140625" style="112" bestFit="1" customWidth="1"/>
    <col min="11267" max="11267" width="8.5703125" style="112" customWidth="1"/>
    <col min="11268" max="11520" width="9.140625" style="112"/>
    <col min="11521" max="11521" width="14.85546875" style="112" bestFit="1" customWidth="1"/>
    <col min="11522" max="11522" width="46.140625" style="112" bestFit="1" customWidth="1"/>
    <col min="11523" max="11523" width="8.5703125" style="112" customWidth="1"/>
    <col min="11524" max="11776" width="9.140625" style="112"/>
    <col min="11777" max="11777" width="14.85546875" style="112" bestFit="1" customWidth="1"/>
    <col min="11778" max="11778" width="46.140625" style="112" bestFit="1" customWidth="1"/>
    <col min="11779" max="11779" width="8.5703125" style="112" customWidth="1"/>
    <col min="11780" max="12032" width="9.140625" style="112"/>
    <col min="12033" max="12033" width="14.85546875" style="112" bestFit="1" customWidth="1"/>
    <col min="12034" max="12034" width="46.140625" style="112" bestFit="1" customWidth="1"/>
    <col min="12035" max="12035" width="8.5703125" style="112" customWidth="1"/>
    <col min="12036" max="12288" width="9.140625" style="112"/>
    <col min="12289" max="12289" width="14.85546875" style="112" bestFit="1" customWidth="1"/>
    <col min="12290" max="12290" width="46.140625" style="112" bestFit="1" customWidth="1"/>
    <col min="12291" max="12291" width="8.5703125" style="112" customWidth="1"/>
    <col min="12292" max="12544" width="9.140625" style="112"/>
    <col min="12545" max="12545" width="14.85546875" style="112" bestFit="1" customWidth="1"/>
    <col min="12546" max="12546" width="46.140625" style="112" bestFit="1" customWidth="1"/>
    <col min="12547" max="12547" width="8.5703125" style="112" customWidth="1"/>
    <col min="12548" max="12800" width="9.140625" style="112"/>
    <col min="12801" max="12801" width="14.85546875" style="112" bestFit="1" customWidth="1"/>
    <col min="12802" max="12802" width="46.140625" style="112" bestFit="1" customWidth="1"/>
    <col min="12803" max="12803" width="8.5703125" style="112" customWidth="1"/>
    <col min="12804" max="13056" width="9.140625" style="112"/>
    <col min="13057" max="13057" width="14.85546875" style="112" bestFit="1" customWidth="1"/>
    <col min="13058" max="13058" width="46.140625" style="112" bestFit="1" customWidth="1"/>
    <col min="13059" max="13059" width="8.5703125" style="112" customWidth="1"/>
    <col min="13060" max="13312" width="9.140625" style="112"/>
    <col min="13313" max="13313" width="14.85546875" style="112" bestFit="1" customWidth="1"/>
    <col min="13314" max="13314" width="46.140625" style="112" bestFit="1" customWidth="1"/>
    <col min="13315" max="13315" width="8.5703125" style="112" customWidth="1"/>
    <col min="13316" max="13568" width="9.140625" style="112"/>
    <col min="13569" max="13569" width="14.85546875" style="112" bestFit="1" customWidth="1"/>
    <col min="13570" max="13570" width="46.140625" style="112" bestFit="1" customWidth="1"/>
    <col min="13571" max="13571" width="8.5703125" style="112" customWidth="1"/>
    <col min="13572" max="13824" width="9.140625" style="112"/>
    <col min="13825" max="13825" width="14.85546875" style="112" bestFit="1" customWidth="1"/>
    <col min="13826" max="13826" width="46.140625" style="112" bestFit="1" customWidth="1"/>
    <col min="13827" max="13827" width="8.5703125" style="112" customWidth="1"/>
    <col min="13828" max="14080" width="9.140625" style="112"/>
    <col min="14081" max="14081" width="14.85546875" style="112" bestFit="1" customWidth="1"/>
    <col min="14082" max="14082" width="46.140625" style="112" bestFit="1" customWidth="1"/>
    <col min="14083" max="14083" width="8.5703125" style="112" customWidth="1"/>
    <col min="14084" max="14336" width="9.140625" style="112"/>
    <col min="14337" max="14337" width="14.85546875" style="112" bestFit="1" customWidth="1"/>
    <col min="14338" max="14338" width="46.140625" style="112" bestFit="1" customWidth="1"/>
    <col min="14339" max="14339" width="8.5703125" style="112" customWidth="1"/>
    <col min="14340" max="14592" width="9.140625" style="112"/>
    <col min="14593" max="14593" width="14.85546875" style="112" bestFit="1" customWidth="1"/>
    <col min="14594" max="14594" width="46.140625" style="112" bestFit="1" customWidth="1"/>
    <col min="14595" max="14595" width="8.5703125" style="112" customWidth="1"/>
    <col min="14596" max="14848" width="9.140625" style="112"/>
    <col min="14849" max="14849" width="14.85546875" style="112" bestFit="1" customWidth="1"/>
    <col min="14850" max="14850" width="46.140625" style="112" bestFit="1" customWidth="1"/>
    <col min="14851" max="14851" width="8.5703125" style="112" customWidth="1"/>
    <col min="14852" max="15104" width="9.140625" style="112"/>
    <col min="15105" max="15105" width="14.85546875" style="112" bestFit="1" customWidth="1"/>
    <col min="15106" max="15106" width="46.140625" style="112" bestFit="1" customWidth="1"/>
    <col min="15107" max="15107" width="8.5703125" style="112" customWidth="1"/>
    <col min="15108" max="15360" width="9.140625" style="112"/>
    <col min="15361" max="15361" width="14.85546875" style="112" bestFit="1" customWidth="1"/>
    <col min="15362" max="15362" width="46.140625" style="112" bestFit="1" customWidth="1"/>
    <col min="15363" max="15363" width="8.5703125" style="112" customWidth="1"/>
    <col min="15364" max="15616" width="9.140625" style="112"/>
    <col min="15617" max="15617" width="14.85546875" style="112" bestFit="1" customWidth="1"/>
    <col min="15618" max="15618" width="46.140625" style="112" bestFit="1" customWidth="1"/>
    <col min="15619" max="15619" width="8.5703125" style="112" customWidth="1"/>
    <col min="15620" max="15872" width="9.140625" style="112"/>
    <col min="15873" max="15873" width="14.85546875" style="112" bestFit="1" customWidth="1"/>
    <col min="15874" max="15874" width="46.140625" style="112" bestFit="1" customWidth="1"/>
    <col min="15875" max="15875" width="8.5703125" style="112" customWidth="1"/>
    <col min="15876" max="16128" width="9.140625" style="112"/>
    <col min="16129" max="16129" width="14.85546875" style="112" bestFit="1" customWidth="1"/>
    <col min="16130" max="16130" width="46.140625" style="112" bestFit="1" customWidth="1"/>
    <col min="16131" max="16131" width="8.5703125" style="112" customWidth="1"/>
    <col min="16132" max="16384" width="9.140625" style="112"/>
  </cols>
  <sheetData>
    <row r="2" spans="1:3" ht="15" x14ac:dyDescent="0.25">
      <c r="A2" s="111" t="s">
        <v>1384</v>
      </c>
    </row>
    <row r="3" spans="1:3" x14ac:dyDescent="0.2">
      <c r="A3" s="113">
        <v>1120</v>
      </c>
      <c r="B3" s="115" t="s">
        <v>1120</v>
      </c>
      <c r="C3" s="116">
        <v>1</v>
      </c>
    </row>
    <row r="4" spans="1:3" x14ac:dyDescent="0.2">
      <c r="A4" s="113">
        <v>1121</v>
      </c>
      <c r="B4" s="115" t="s">
        <v>19</v>
      </c>
      <c r="C4" s="116">
        <v>1</v>
      </c>
    </row>
    <row r="5" spans="1:3" x14ac:dyDescent="0.2">
      <c r="A5" s="113">
        <v>1125</v>
      </c>
      <c r="B5" s="115" t="s">
        <v>24</v>
      </c>
      <c r="C5" s="116">
        <v>1</v>
      </c>
    </row>
    <row r="6" spans="1:3" x14ac:dyDescent="0.2">
      <c r="A6" s="113">
        <v>1130</v>
      </c>
      <c r="B6" s="115" t="s">
        <v>1121</v>
      </c>
      <c r="C6" s="116">
        <v>1</v>
      </c>
    </row>
    <row r="7" spans="1:3" x14ac:dyDescent="0.2">
      <c r="A7" s="113">
        <v>1131</v>
      </c>
      <c r="B7" s="115" t="s">
        <v>31</v>
      </c>
      <c r="C7" s="116">
        <v>0</v>
      </c>
    </row>
    <row r="8" spans="1:3" x14ac:dyDescent="0.2">
      <c r="A8" s="113">
        <v>1135</v>
      </c>
      <c r="B8" s="115" t="s">
        <v>1122</v>
      </c>
      <c r="C8" s="116">
        <v>1</v>
      </c>
    </row>
    <row r="9" spans="1:3" x14ac:dyDescent="0.2">
      <c r="A9" s="113">
        <v>1140</v>
      </c>
      <c r="B9" s="115" t="s">
        <v>1123</v>
      </c>
      <c r="C9" s="116">
        <v>1</v>
      </c>
    </row>
    <row r="10" spans="1:3" x14ac:dyDescent="0.2">
      <c r="A10" s="113">
        <v>1145</v>
      </c>
      <c r="B10" s="115" t="s">
        <v>1124</v>
      </c>
      <c r="C10" s="116">
        <v>1</v>
      </c>
    </row>
    <row r="11" spans="1:3" x14ac:dyDescent="0.2">
      <c r="A11" s="113">
        <v>1160</v>
      </c>
      <c r="B11" s="115" t="s">
        <v>1125</v>
      </c>
      <c r="C11" s="116">
        <v>1</v>
      </c>
    </row>
    <row r="12" spans="1:3" x14ac:dyDescent="0.2">
      <c r="A12" s="113">
        <v>1165</v>
      </c>
      <c r="B12" s="115" t="s">
        <v>69</v>
      </c>
      <c r="C12" s="116">
        <v>1</v>
      </c>
    </row>
    <row r="13" spans="1:3" x14ac:dyDescent="0.2">
      <c r="A13" s="113">
        <v>1170</v>
      </c>
      <c r="B13" s="115" t="s">
        <v>1126</v>
      </c>
      <c r="C13" s="116">
        <v>1</v>
      </c>
    </row>
    <row r="14" spans="1:3" x14ac:dyDescent="0.2">
      <c r="A14" s="113">
        <v>1175</v>
      </c>
      <c r="B14" s="115" t="s">
        <v>1127</v>
      </c>
      <c r="C14" s="116">
        <v>1</v>
      </c>
    </row>
    <row r="15" spans="1:3" x14ac:dyDescent="0.2">
      <c r="A15" s="113">
        <v>1190</v>
      </c>
      <c r="B15" s="115" t="s">
        <v>1128</v>
      </c>
      <c r="C15" s="116">
        <v>1</v>
      </c>
    </row>
    <row r="16" spans="1:3" x14ac:dyDescent="0.2">
      <c r="A16" s="113">
        <v>1191</v>
      </c>
      <c r="B16" s="115" t="s">
        <v>1129</v>
      </c>
      <c r="C16" s="116">
        <v>1</v>
      </c>
    </row>
    <row r="17" spans="1:3" x14ac:dyDescent="0.2">
      <c r="A17" s="113">
        <v>1200</v>
      </c>
      <c r="B17" s="115" t="s">
        <v>137</v>
      </c>
      <c r="C17" s="116">
        <v>1</v>
      </c>
    </row>
    <row r="18" spans="1:3" x14ac:dyDescent="0.2">
      <c r="A18" s="113">
        <v>1310</v>
      </c>
      <c r="B18" s="115" t="s">
        <v>158</v>
      </c>
      <c r="C18" s="116">
        <v>1</v>
      </c>
    </row>
    <row r="19" spans="1:3" x14ac:dyDescent="0.2">
      <c r="A19" s="113">
        <v>1311</v>
      </c>
      <c r="B19" s="115" t="s">
        <v>1132</v>
      </c>
      <c r="C19" s="116">
        <v>1</v>
      </c>
    </row>
    <row r="20" spans="1:3" x14ac:dyDescent="0.2">
      <c r="A20" s="113">
        <v>1312</v>
      </c>
      <c r="B20" s="115" t="s">
        <v>1131</v>
      </c>
      <c r="C20" s="116">
        <v>1</v>
      </c>
    </row>
    <row r="21" spans="1:3" x14ac:dyDescent="0.2">
      <c r="A21" s="113">
        <v>1320</v>
      </c>
      <c r="B21" s="115" t="s">
        <v>1133</v>
      </c>
      <c r="C21" s="116">
        <v>1</v>
      </c>
    </row>
    <row r="22" spans="1:3" x14ac:dyDescent="0.2">
      <c r="A22" s="113">
        <v>1330</v>
      </c>
      <c r="B22" s="115" t="s">
        <v>180</v>
      </c>
      <c r="C22" s="116">
        <v>1</v>
      </c>
    </row>
    <row r="23" spans="1:3" x14ac:dyDescent="0.2">
      <c r="A23" s="113">
        <v>1340</v>
      </c>
      <c r="B23" s="115" t="s">
        <v>176</v>
      </c>
      <c r="C23" s="116">
        <v>1</v>
      </c>
    </row>
    <row r="24" spans="1:3" x14ac:dyDescent="0.2">
      <c r="A24" s="113">
        <v>1381</v>
      </c>
      <c r="B24" s="115" t="s">
        <v>202</v>
      </c>
      <c r="C24" s="116">
        <v>1</v>
      </c>
    </row>
    <row r="25" spans="1:3" x14ac:dyDescent="0.2">
      <c r="A25" s="113">
        <v>1390</v>
      </c>
      <c r="B25" s="115" t="s">
        <v>1134</v>
      </c>
      <c r="C25" s="116">
        <v>1</v>
      </c>
    </row>
    <row r="26" spans="1:3" x14ac:dyDescent="0.2">
      <c r="A26" s="113">
        <v>1392</v>
      </c>
      <c r="B26" s="115" t="s">
        <v>1135</v>
      </c>
      <c r="C26" s="116">
        <v>1</v>
      </c>
    </row>
    <row r="27" spans="1:3" x14ac:dyDescent="0.2">
      <c r="A27" s="113">
        <v>1410</v>
      </c>
      <c r="B27" s="115" t="s">
        <v>205</v>
      </c>
      <c r="C27" s="116">
        <v>1</v>
      </c>
    </row>
    <row r="28" spans="1:3" x14ac:dyDescent="0.2">
      <c r="A28" s="113">
        <v>1420</v>
      </c>
      <c r="B28" s="115" t="s">
        <v>211</v>
      </c>
      <c r="C28" s="116">
        <v>1</v>
      </c>
    </row>
    <row r="29" spans="1:3" x14ac:dyDescent="0.2">
      <c r="A29" s="113">
        <v>1440</v>
      </c>
      <c r="B29" s="115" t="s">
        <v>1136</v>
      </c>
      <c r="C29" s="116">
        <v>1</v>
      </c>
    </row>
    <row r="30" spans="1:3" x14ac:dyDescent="0.2">
      <c r="A30" s="113">
        <v>1450</v>
      </c>
      <c r="B30" s="115" t="s">
        <v>1137</v>
      </c>
      <c r="C30" s="116">
        <v>1</v>
      </c>
    </row>
    <row r="31" spans="1:3" x14ac:dyDescent="0.2">
      <c r="A31" s="113">
        <v>1460</v>
      </c>
      <c r="B31" s="115" t="s">
        <v>225</v>
      </c>
      <c r="C31" s="116">
        <v>1</v>
      </c>
    </row>
    <row r="32" spans="1:3" x14ac:dyDescent="0.2">
      <c r="A32" s="113">
        <v>1465</v>
      </c>
      <c r="B32" s="115" t="s">
        <v>228</v>
      </c>
      <c r="C32" s="116">
        <v>1</v>
      </c>
    </row>
    <row r="33" spans="1:3" x14ac:dyDescent="0.2">
      <c r="A33" s="113">
        <v>1470</v>
      </c>
      <c r="B33" s="115" t="s">
        <v>230</v>
      </c>
      <c r="C33" s="116">
        <v>1</v>
      </c>
    </row>
    <row r="34" spans="1:3" x14ac:dyDescent="0.2">
      <c r="A34" s="113">
        <v>1480</v>
      </c>
      <c r="B34" s="115" t="s">
        <v>234</v>
      </c>
      <c r="C34" s="116">
        <v>1</v>
      </c>
    </row>
    <row r="35" spans="1:3" x14ac:dyDescent="0.2">
      <c r="A35" s="113">
        <v>1490</v>
      </c>
      <c r="B35" s="115" t="s">
        <v>1138</v>
      </c>
      <c r="C35" s="116">
        <v>1</v>
      </c>
    </row>
    <row r="36" spans="1:3" x14ac:dyDescent="0.2">
      <c r="A36" s="113">
        <v>1495</v>
      </c>
      <c r="B36" s="115" t="s">
        <v>237</v>
      </c>
      <c r="C36" s="116">
        <v>0</v>
      </c>
    </row>
    <row r="37" spans="1:3" x14ac:dyDescent="0.2">
      <c r="A37" s="113">
        <v>1510</v>
      </c>
      <c r="B37" s="115" t="s">
        <v>1139</v>
      </c>
      <c r="C37" s="116">
        <v>1</v>
      </c>
    </row>
    <row r="38" spans="1:3" x14ac:dyDescent="0.2">
      <c r="A38" s="113">
        <v>1515</v>
      </c>
      <c r="B38" s="115" t="s">
        <v>1140</v>
      </c>
      <c r="C38" s="116">
        <v>1</v>
      </c>
    </row>
    <row r="39" spans="1:3" x14ac:dyDescent="0.2">
      <c r="A39" s="113">
        <v>1520</v>
      </c>
      <c r="B39" s="115" t="s">
        <v>1141</v>
      </c>
      <c r="C39" s="116">
        <v>1</v>
      </c>
    </row>
    <row r="40" spans="1:3" x14ac:dyDescent="0.2">
      <c r="A40" s="113">
        <v>1590</v>
      </c>
      <c r="B40" s="115" t="s">
        <v>1142</v>
      </c>
      <c r="C40" s="116">
        <v>1</v>
      </c>
    </row>
    <row r="41" spans="1:3" x14ac:dyDescent="0.2">
      <c r="A41" s="113">
        <v>2105</v>
      </c>
      <c r="B41" s="115" t="s">
        <v>1143</v>
      </c>
      <c r="C41" s="116">
        <v>0</v>
      </c>
    </row>
    <row r="42" spans="1:3" x14ac:dyDescent="0.2">
      <c r="A42" s="113">
        <v>2109</v>
      </c>
      <c r="B42" s="115" t="s">
        <v>1385</v>
      </c>
      <c r="C42" s="116">
        <v>0</v>
      </c>
    </row>
    <row r="43" spans="1:3" x14ac:dyDescent="0.2">
      <c r="A43" s="113">
        <v>2110</v>
      </c>
      <c r="B43" s="115" t="s">
        <v>1144</v>
      </c>
      <c r="C43" s="116">
        <v>0</v>
      </c>
    </row>
    <row r="44" spans="1:3" x14ac:dyDescent="0.2">
      <c r="A44" s="113">
        <v>2111</v>
      </c>
      <c r="B44" s="115" t="s">
        <v>1145</v>
      </c>
      <c r="C44" s="116">
        <v>0</v>
      </c>
    </row>
    <row r="45" spans="1:3" x14ac:dyDescent="0.2">
      <c r="A45" s="113">
        <v>2112</v>
      </c>
      <c r="B45" s="115" t="s">
        <v>1146</v>
      </c>
      <c r="C45" s="116">
        <v>0</v>
      </c>
    </row>
    <row r="46" spans="1:3" x14ac:dyDescent="0.2">
      <c r="A46" s="113">
        <v>2113</v>
      </c>
      <c r="B46" s="115" t="s">
        <v>1147</v>
      </c>
      <c r="C46" s="116">
        <v>0</v>
      </c>
    </row>
    <row r="47" spans="1:3" x14ac:dyDescent="0.2">
      <c r="A47" s="113">
        <v>2115</v>
      </c>
      <c r="B47" s="115" t="s">
        <v>1445</v>
      </c>
      <c r="C47" s="116">
        <v>0</v>
      </c>
    </row>
    <row r="48" spans="1:3" x14ac:dyDescent="0.2">
      <c r="A48" s="113">
        <v>2116</v>
      </c>
      <c r="B48" s="115" t="s">
        <v>1148</v>
      </c>
      <c r="C48" s="116">
        <v>0</v>
      </c>
    </row>
    <row r="49" spans="1:3" x14ac:dyDescent="0.2">
      <c r="A49" s="113">
        <v>2120</v>
      </c>
      <c r="B49" s="115" t="s">
        <v>304</v>
      </c>
      <c r="C49" s="116">
        <v>0</v>
      </c>
    </row>
    <row r="50" spans="1:3" x14ac:dyDescent="0.2">
      <c r="A50" s="113">
        <v>2121</v>
      </c>
      <c r="B50" s="115" t="s">
        <v>306</v>
      </c>
      <c r="C50" s="116">
        <v>0</v>
      </c>
    </row>
    <row r="51" spans="1:3" x14ac:dyDescent="0.2">
      <c r="A51" s="113">
        <v>2123</v>
      </c>
      <c r="B51" s="115" t="s">
        <v>309</v>
      </c>
      <c r="C51" s="116">
        <v>0</v>
      </c>
    </row>
    <row r="52" spans="1:3" x14ac:dyDescent="0.2">
      <c r="A52" s="113">
        <v>2130</v>
      </c>
      <c r="B52" s="115" t="s">
        <v>1234</v>
      </c>
      <c r="C52" s="116">
        <v>0</v>
      </c>
    </row>
    <row r="53" spans="1:3" x14ac:dyDescent="0.2">
      <c r="A53" s="113">
        <v>2131</v>
      </c>
      <c r="B53" s="115" t="s">
        <v>1149</v>
      </c>
      <c r="C53" s="116">
        <v>0</v>
      </c>
    </row>
    <row r="54" spans="1:3" x14ac:dyDescent="0.2">
      <c r="A54" s="113">
        <v>2132</v>
      </c>
      <c r="B54" s="115" t="s">
        <v>1150</v>
      </c>
      <c r="C54" s="116">
        <v>0</v>
      </c>
    </row>
    <row r="55" spans="1:3" x14ac:dyDescent="0.2">
      <c r="A55" s="113">
        <v>2133</v>
      </c>
      <c r="B55" s="115" t="s">
        <v>1151</v>
      </c>
      <c r="C55" s="116">
        <v>0</v>
      </c>
    </row>
    <row r="56" spans="1:3" x14ac:dyDescent="0.2">
      <c r="A56" s="113">
        <v>2134</v>
      </c>
      <c r="B56" s="115" t="s">
        <v>1152</v>
      </c>
      <c r="C56" s="116">
        <v>0</v>
      </c>
    </row>
    <row r="57" spans="1:3" x14ac:dyDescent="0.2">
      <c r="A57" s="113">
        <v>2135</v>
      </c>
      <c r="B57" s="115" t="s">
        <v>1153</v>
      </c>
      <c r="C57" s="116">
        <v>0</v>
      </c>
    </row>
    <row r="58" spans="1:3" x14ac:dyDescent="0.2">
      <c r="A58" s="113">
        <v>2136</v>
      </c>
      <c r="B58" s="115" t="s">
        <v>1154</v>
      </c>
      <c r="C58" s="116">
        <v>0</v>
      </c>
    </row>
    <row r="59" spans="1:3" x14ac:dyDescent="0.2">
      <c r="A59" s="113">
        <v>2137</v>
      </c>
      <c r="B59" s="115" t="s">
        <v>1155</v>
      </c>
      <c r="C59" s="116">
        <v>0</v>
      </c>
    </row>
    <row r="60" spans="1:3" x14ac:dyDescent="0.2">
      <c r="A60" s="113">
        <v>2150</v>
      </c>
      <c r="B60" s="115" t="s">
        <v>1156</v>
      </c>
      <c r="C60" s="116">
        <v>0</v>
      </c>
    </row>
    <row r="61" spans="1:3" x14ac:dyDescent="0.2">
      <c r="A61" s="113">
        <v>2160</v>
      </c>
      <c r="B61" s="115" t="s">
        <v>1157</v>
      </c>
      <c r="C61" s="116">
        <v>0</v>
      </c>
    </row>
    <row r="62" spans="1:3" x14ac:dyDescent="0.2">
      <c r="A62" s="113">
        <v>2170</v>
      </c>
      <c r="B62" s="115" t="s">
        <v>1163</v>
      </c>
      <c r="C62" s="116">
        <v>0</v>
      </c>
    </row>
    <row r="63" spans="1:3" x14ac:dyDescent="0.2">
      <c r="A63" s="113">
        <v>2172</v>
      </c>
      <c r="B63" s="115" t="s">
        <v>1164</v>
      </c>
      <c r="C63" s="116">
        <v>0</v>
      </c>
    </row>
    <row r="64" spans="1:3" x14ac:dyDescent="0.2">
      <c r="A64" s="113">
        <v>2173</v>
      </c>
      <c r="B64" s="115" t="s">
        <v>1158</v>
      </c>
      <c r="C64" s="116">
        <v>0</v>
      </c>
    </row>
    <row r="65" spans="1:3" x14ac:dyDescent="0.2">
      <c r="A65" s="113">
        <v>2174</v>
      </c>
      <c r="B65" s="115" t="s">
        <v>1159</v>
      </c>
      <c r="C65" s="116">
        <v>0</v>
      </c>
    </row>
    <row r="66" spans="1:3" x14ac:dyDescent="0.2">
      <c r="A66" s="113">
        <v>2175</v>
      </c>
      <c r="B66" s="115" t="s">
        <v>1160</v>
      </c>
      <c r="C66" s="116">
        <v>0</v>
      </c>
    </row>
    <row r="67" spans="1:3" x14ac:dyDescent="0.2">
      <c r="A67" s="113">
        <v>2176</v>
      </c>
      <c r="B67" s="115" t="s">
        <v>1161</v>
      </c>
      <c r="C67" s="116">
        <v>0</v>
      </c>
    </row>
    <row r="68" spans="1:3" x14ac:dyDescent="0.2">
      <c r="A68" s="113">
        <v>2177</v>
      </c>
      <c r="B68" s="115" t="s">
        <v>1162</v>
      </c>
      <c r="C68" s="116">
        <v>0</v>
      </c>
    </row>
    <row r="69" spans="1:3" x14ac:dyDescent="0.2">
      <c r="A69" s="113">
        <v>2180</v>
      </c>
      <c r="B69" s="115" t="s">
        <v>1165</v>
      </c>
      <c r="C69" s="116">
        <v>0</v>
      </c>
    </row>
    <row r="70" spans="1:3" x14ac:dyDescent="0.2">
      <c r="A70" s="113">
        <v>2190</v>
      </c>
      <c r="B70" s="115" t="s">
        <v>1166</v>
      </c>
      <c r="C70" s="116">
        <v>0</v>
      </c>
    </row>
    <row r="71" spans="1:3" x14ac:dyDescent="0.2">
      <c r="A71" s="113">
        <v>2191</v>
      </c>
      <c r="B71" s="115" t="s">
        <v>1129</v>
      </c>
      <c r="C71" s="116">
        <v>0</v>
      </c>
    </row>
    <row r="72" spans="1:3" x14ac:dyDescent="0.2">
      <c r="A72" s="113">
        <v>2210</v>
      </c>
      <c r="B72" s="115" t="s">
        <v>438</v>
      </c>
      <c r="C72" s="116">
        <v>0</v>
      </c>
    </row>
    <row r="73" spans="1:3" x14ac:dyDescent="0.2">
      <c r="A73" s="113">
        <v>2310</v>
      </c>
      <c r="B73" s="115" t="s">
        <v>1167</v>
      </c>
      <c r="C73" s="116">
        <v>0</v>
      </c>
    </row>
    <row r="74" spans="1:3" x14ac:dyDescent="0.2">
      <c r="A74" s="113">
        <v>2311</v>
      </c>
      <c r="B74" s="115" t="s">
        <v>1168</v>
      </c>
      <c r="C74" s="116">
        <v>0</v>
      </c>
    </row>
    <row r="75" spans="1:3" x14ac:dyDescent="0.2">
      <c r="A75" s="113">
        <v>2320</v>
      </c>
      <c r="B75" s="115" t="s">
        <v>1171</v>
      </c>
      <c r="C75" s="116">
        <v>0</v>
      </c>
    </row>
    <row r="76" spans="1:3" x14ac:dyDescent="0.2">
      <c r="A76" s="113">
        <v>2322</v>
      </c>
      <c r="B76" s="115" t="s">
        <v>1172</v>
      </c>
      <c r="C76" s="116">
        <v>0</v>
      </c>
    </row>
    <row r="77" spans="1:3" x14ac:dyDescent="0.2">
      <c r="A77" s="113">
        <v>2323</v>
      </c>
      <c r="B77" s="115" t="s">
        <v>1169</v>
      </c>
      <c r="C77" s="116">
        <v>0</v>
      </c>
    </row>
    <row r="78" spans="1:3" x14ac:dyDescent="0.2">
      <c r="A78" s="113">
        <v>2324</v>
      </c>
      <c r="B78" s="115" t="s">
        <v>454</v>
      </c>
      <c r="C78" s="116">
        <v>0</v>
      </c>
    </row>
    <row r="79" spans="1:3" x14ac:dyDescent="0.2">
      <c r="A79" s="113">
        <v>2325</v>
      </c>
      <c r="B79" s="115" t="s">
        <v>458</v>
      </c>
      <c r="C79" s="116">
        <v>0</v>
      </c>
    </row>
    <row r="80" spans="1:3" x14ac:dyDescent="0.2">
      <c r="A80" s="113">
        <v>2326</v>
      </c>
      <c r="B80" s="115" t="s">
        <v>1170</v>
      </c>
      <c r="C80" s="116">
        <v>0</v>
      </c>
    </row>
    <row r="81" spans="1:3" x14ac:dyDescent="0.2">
      <c r="A81" s="113">
        <v>2327</v>
      </c>
      <c r="B81" s="115" t="s">
        <v>462</v>
      </c>
      <c r="C81" s="116">
        <v>0</v>
      </c>
    </row>
    <row r="82" spans="1:3" x14ac:dyDescent="0.2">
      <c r="A82" s="113">
        <v>2390</v>
      </c>
      <c r="B82" s="115" t="s">
        <v>1173</v>
      </c>
      <c r="C82" s="116">
        <v>0</v>
      </c>
    </row>
    <row r="83" spans="1:3" x14ac:dyDescent="0.2">
      <c r="A83" s="113">
        <v>3033</v>
      </c>
      <c r="B83" s="115" t="s">
        <v>1174</v>
      </c>
      <c r="C83" s="116">
        <v>0</v>
      </c>
    </row>
    <row r="84" spans="1:3" x14ac:dyDescent="0.2">
      <c r="A84" s="114">
        <v>3220</v>
      </c>
      <c r="B84" s="115" t="s">
        <v>1386</v>
      </c>
      <c r="C84" s="116">
        <v>0</v>
      </c>
    </row>
    <row r="85" spans="1:3" x14ac:dyDescent="0.2">
      <c r="A85" s="113">
        <v>5120</v>
      </c>
      <c r="B85" s="115" t="s">
        <v>1175</v>
      </c>
      <c r="C85" s="116">
        <v>0</v>
      </c>
    </row>
    <row r="86" spans="1:3" x14ac:dyDescent="0.2">
      <c r="A86" s="113">
        <v>5121</v>
      </c>
      <c r="B86" s="115" t="s">
        <v>519</v>
      </c>
      <c r="C86" s="116">
        <v>0</v>
      </c>
    </row>
    <row r="87" spans="1:3" x14ac:dyDescent="0.2">
      <c r="A87" s="113">
        <v>5140</v>
      </c>
      <c r="B87" s="115" t="s">
        <v>1176</v>
      </c>
      <c r="C87" s="116">
        <v>0</v>
      </c>
    </row>
    <row r="88" spans="1:3" x14ac:dyDescent="0.2">
      <c r="A88" s="113">
        <v>5170</v>
      </c>
      <c r="B88" s="115" t="s">
        <v>1177</v>
      </c>
      <c r="C88" s="116">
        <v>0</v>
      </c>
    </row>
    <row r="89" spans="1:3" x14ac:dyDescent="0.2">
      <c r="A89" s="113">
        <v>5180</v>
      </c>
      <c r="B89" s="115" t="s">
        <v>531</v>
      </c>
      <c r="C89" s="116">
        <v>0</v>
      </c>
    </row>
    <row r="90" spans="1:3" x14ac:dyDescent="0.2">
      <c r="A90" s="113">
        <v>5190</v>
      </c>
      <c r="B90" s="115" t="s">
        <v>1178</v>
      </c>
      <c r="C90" s="116">
        <v>0</v>
      </c>
    </row>
    <row r="91" spans="1:3" x14ac:dyDescent="0.2">
      <c r="A91" s="113">
        <v>5191</v>
      </c>
      <c r="B91" s="115" t="s">
        <v>535</v>
      </c>
      <c r="C91" s="116">
        <v>0</v>
      </c>
    </row>
    <row r="92" spans="1:3" x14ac:dyDescent="0.2">
      <c r="A92" s="113">
        <v>5192</v>
      </c>
      <c r="B92" s="115" t="s">
        <v>1179</v>
      </c>
      <c r="C92" s="116">
        <v>0</v>
      </c>
    </row>
    <row r="93" spans="1:3" x14ac:dyDescent="0.2">
      <c r="A93" s="113">
        <v>5193</v>
      </c>
      <c r="B93" s="115" t="s">
        <v>539</v>
      </c>
      <c r="C93" s="116">
        <v>0</v>
      </c>
    </row>
    <row r="94" spans="1:3" x14ac:dyDescent="0.2">
      <c r="A94" s="113">
        <v>5194</v>
      </c>
      <c r="B94" s="115" t="s">
        <v>540</v>
      </c>
      <c r="C94" s="116">
        <v>0</v>
      </c>
    </row>
    <row r="95" spans="1:3" x14ac:dyDescent="0.2">
      <c r="A95" s="113">
        <v>5220</v>
      </c>
      <c r="B95" s="115" t="s">
        <v>1180</v>
      </c>
      <c r="C95" s="116">
        <v>1</v>
      </c>
    </row>
    <row r="96" spans="1:3" x14ac:dyDescent="0.2">
      <c r="A96" s="113">
        <v>5240</v>
      </c>
      <c r="B96" s="115" t="s">
        <v>1181</v>
      </c>
      <c r="C96" s="116">
        <v>1</v>
      </c>
    </row>
    <row r="97" spans="1:3" x14ac:dyDescent="0.2">
      <c r="A97" s="113">
        <v>5250</v>
      </c>
      <c r="B97" s="115" t="s">
        <v>554</v>
      </c>
      <c r="C97" s="116">
        <v>1</v>
      </c>
    </row>
    <row r="98" spans="1:3" x14ac:dyDescent="0.2">
      <c r="A98" s="113">
        <v>5270</v>
      </c>
      <c r="B98" s="115" t="s">
        <v>1182</v>
      </c>
      <c r="C98" s="116">
        <v>1</v>
      </c>
    </row>
    <row r="99" spans="1:3" x14ac:dyDescent="0.2">
      <c r="A99" s="113">
        <v>5290</v>
      </c>
      <c r="B99" s="115" t="s">
        <v>560</v>
      </c>
      <c r="C99" s="116">
        <v>1</v>
      </c>
    </row>
    <row r="100" spans="1:3" x14ac:dyDescent="0.2">
      <c r="A100" s="113">
        <v>5301</v>
      </c>
      <c r="B100" s="115" t="s">
        <v>1387</v>
      </c>
      <c r="C100" s="116">
        <v>0</v>
      </c>
    </row>
    <row r="101" spans="1:3" x14ac:dyDescent="0.2">
      <c r="A101" s="113">
        <v>5302</v>
      </c>
      <c r="B101" s="115" t="s">
        <v>1388</v>
      </c>
      <c r="C101" s="116">
        <v>0</v>
      </c>
    </row>
    <row r="102" spans="1:3" x14ac:dyDescent="0.2">
      <c r="A102" s="113">
        <v>5303</v>
      </c>
      <c r="B102" s="115" t="s">
        <v>1389</v>
      </c>
      <c r="C102" s="116">
        <v>0</v>
      </c>
    </row>
    <row r="103" spans="1:3" x14ac:dyDescent="0.2">
      <c r="A103" s="113">
        <v>5305</v>
      </c>
      <c r="B103" s="115" t="s">
        <v>1390</v>
      </c>
      <c r="C103" s="116">
        <v>0</v>
      </c>
    </row>
    <row r="104" spans="1:3" x14ac:dyDescent="0.2">
      <c r="A104" s="113">
        <v>5306</v>
      </c>
      <c r="B104" s="115" t="s">
        <v>1391</v>
      </c>
      <c r="C104" s="116">
        <v>0</v>
      </c>
    </row>
    <row r="105" spans="1:3" x14ac:dyDescent="0.2">
      <c r="A105" s="113">
        <v>5307</v>
      </c>
      <c r="B105" s="115" t="s">
        <v>1392</v>
      </c>
      <c r="C105" s="116">
        <v>0</v>
      </c>
    </row>
    <row r="106" spans="1:3" x14ac:dyDescent="0.2">
      <c r="A106" s="113">
        <v>5309</v>
      </c>
      <c r="B106" s="115" t="s">
        <v>1393</v>
      </c>
      <c r="C106" s="116">
        <v>0</v>
      </c>
    </row>
    <row r="107" spans="1:3" x14ac:dyDescent="0.2">
      <c r="A107" s="113">
        <v>5310</v>
      </c>
      <c r="B107" s="115" t="s">
        <v>1394</v>
      </c>
      <c r="C107" s="116">
        <v>0</v>
      </c>
    </row>
    <row r="108" spans="1:3" x14ac:dyDescent="0.2">
      <c r="A108" s="113">
        <v>5312</v>
      </c>
      <c r="B108" s="115" t="s">
        <v>1395</v>
      </c>
      <c r="C108" s="116">
        <v>0</v>
      </c>
    </row>
    <row r="109" spans="1:3" x14ac:dyDescent="0.2">
      <c r="A109" s="113">
        <v>5315</v>
      </c>
      <c r="B109" s="115" t="s">
        <v>1396</v>
      </c>
      <c r="C109" s="116">
        <v>0</v>
      </c>
    </row>
    <row r="110" spans="1:3" x14ac:dyDescent="0.2">
      <c r="A110" s="113">
        <v>5316</v>
      </c>
      <c r="B110" s="115" t="s">
        <v>1397</v>
      </c>
      <c r="C110" s="116">
        <v>0</v>
      </c>
    </row>
    <row r="111" spans="1:3" x14ac:dyDescent="0.2">
      <c r="A111" s="113">
        <v>5317</v>
      </c>
      <c r="B111" s="115" t="s">
        <v>1398</v>
      </c>
      <c r="C111" s="116">
        <v>0</v>
      </c>
    </row>
    <row r="112" spans="1:3" x14ac:dyDescent="0.2">
      <c r="A112" s="113">
        <v>5331</v>
      </c>
      <c r="B112" s="115" t="s">
        <v>1399</v>
      </c>
      <c r="C112" s="116">
        <v>0</v>
      </c>
    </row>
    <row r="113" spans="1:3" x14ac:dyDescent="0.2">
      <c r="A113" s="113">
        <v>5332</v>
      </c>
      <c r="B113" s="115" t="s">
        <v>565</v>
      </c>
      <c r="C113" s="116">
        <v>0</v>
      </c>
    </row>
    <row r="114" spans="1:3" x14ac:dyDescent="0.2">
      <c r="A114" s="113">
        <v>5333</v>
      </c>
      <c r="B114" s="115" t="s">
        <v>567</v>
      </c>
      <c r="C114" s="116">
        <v>0</v>
      </c>
    </row>
    <row r="115" spans="1:3" x14ac:dyDescent="0.2">
      <c r="A115" s="113">
        <v>5350</v>
      </c>
      <c r="B115" s="115" t="s">
        <v>1400</v>
      </c>
      <c r="C115" s="116">
        <v>0</v>
      </c>
    </row>
    <row r="116" spans="1:3" x14ac:dyDescent="0.2">
      <c r="A116" s="113">
        <v>5351</v>
      </c>
      <c r="B116" s="115" t="s">
        <v>570</v>
      </c>
      <c r="C116" s="116">
        <v>0</v>
      </c>
    </row>
    <row r="117" spans="1:3" x14ac:dyDescent="0.2">
      <c r="A117" s="113">
        <v>5352</v>
      </c>
      <c r="B117" s="115" t="s">
        <v>571</v>
      </c>
      <c r="C117" s="116">
        <v>0</v>
      </c>
    </row>
    <row r="118" spans="1:3" x14ac:dyDescent="0.2">
      <c r="A118" s="113">
        <v>5365</v>
      </c>
      <c r="B118" s="115" t="s">
        <v>1401</v>
      </c>
      <c r="C118" s="116">
        <v>0</v>
      </c>
    </row>
    <row r="119" spans="1:3" x14ac:dyDescent="0.2">
      <c r="A119" s="113">
        <v>5370</v>
      </c>
      <c r="B119" s="115" t="s">
        <v>1402</v>
      </c>
      <c r="C119" s="116">
        <v>0</v>
      </c>
    </row>
    <row r="120" spans="1:3" x14ac:dyDescent="0.2">
      <c r="A120" s="113">
        <v>5375</v>
      </c>
      <c r="B120" s="115" t="s">
        <v>953</v>
      </c>
      <c r="C120" s="116">
        <v>0</v>
      </c>
    </row>
    <row r="121" spans="1:3" x14ac:dyDescent="0.2">
      <c r="A121" s="113">
        <v>5380</v>
      </c>
      <c r="B121" s="115" t="s">
        <v>1242</v>
      </c>
      <c r="C121" s="116">
        <v>0</v>
      </c>
    </row>
    <row r="122" spans="1:3" x14ac:dyDescent="0.2">
      <c r="A122" s="113">
        <v>5390</v>
      </c>
      <c r="B122" s="115" t="s">
        <v>1403</v>
      </c>
      <c r="C122" s="116">
        <v>0</v>
      </c>
    </row>
    <row r="123" spans="1:3" x14ac:dyDescent="0.2">
      <c r="A123" s="113">
        <v>5395</v>
      </c>
      <c r="B123" s="115" t="s">
        <v>1404</v>
      </c>
      <c r="C123" s="116">
        <v>0</v>
      </c>
    </row>
    <row r="124" spans="1:3" x14ac:dyDescent="0.2">
      <c r="A124" s="113">
        <v>5396</v>
      </c>
      <c r="B124" s="115" t="s">
        <v>1405</v>
      </c>
      <c r="C124" s="116">
        <v>0</v>
      </c>
    </row>
    <row r="125" spans="1:3" x14ac:dyDescent="0.2">
      <c r="A125" s="113">
        <v>5410</v>
      </c>
      <c r="B125" s="115" t="s">
        <v>1189</v>
      </c>
      <c r="C125" s="116">
        <v>0</v>
      </c>
    </row>
    <row r="126" spans="1:3" x14ac:dyDescent="0.2">
      <c r="A126" s="113">
        <v>5430</v>
      </c>
      <c r="B126" s="115" t="s">
        <v>1190</v>
      </c>
      <c r="C126" s="116">
        <v>0</v>
      </c>
    </row>
    <row r="127" spans="1:3" x14ac:dyDescent="0.2">
      <c r="A127" s="113">
        <v>5440</v>
      </c>
      <c r="B127" s="115" t="s">
        <v>1191</v>
      </c>
      <c r="C127" s="116">
        <v>0</v>
      </c>
    </row>
    <row r="128" spans="1:3" x14ac:dyDescent="0.2">
      <c r="A128" s="113">
        <v>5490</v>
      </c>
      <c r="B128" s="115" t="s">
        <v>1192</v>
      </c>
      <c r="C128" s="116">
        <v>0</v>
      </c>
    </row>
    <row r="129" spans="1:3" x14ac:dyDescent="0.2">
      <c r="A129" s="113">
        <v>5910</v>
      </c>
      <c r="B129" s="115" t="s">
        <v>1193</v>
      </c>
      <c r="C129" s="116">
        <v>0</v>
      </c>
    </row>
    <row r="130" spans="1:3" x14ac:dyDescent="0.2">
      <c r="A130" s="113">
        <v>5920</v>
      </c>
      <c r="B130" s="115" t="s">
        <v>591</v>
      </c>
      <c r="C130" s="116">
        <v>0</v>
      </c>
    </row>
    <row r="131" spans="1:3" x14ac:dyDescent="0.2">
      <c r="A131" s="113">
        <v>5990</v>
      </c>
      <c r="B131" s="115" t="s">
        <v>602</v>
      </c>
      <c r="C131" s="116">
        <v>0</v>
      </c>
    </row>
    <row r="132" spans="1:3" x14ac:dyDescent="0.2">
      <c r="A132" s="113">
        <v>6203</v>
      </c>
      <c r="B132" s="115" t="s">
        <v>1194</v>
      </c>
      <c r="C132" s="116">
        <v>1</v>
      </c>
    </row>
    <row r="133" spans="1:3" x14ac:dyDescent="0.2">
      <c r="A133" s="113">
        <v>6204</v>
      </c>
      <c r="B133" s="115" t="s">
        <v>1195</v>
      </c>
      <c r="C133" s="116">
        <v>1</v>
      </c>
    </row>
    <row r="134" spans="1:3" x14ac:dyDescent="0.2">
      <c r="A134" s="113">
        <v>6210</v>
      </c>
      <c r="B134" s="115" t="s">
        <v>1196</v>
      </c>
      <c r="C134" s="116">
        <v>1</v>
      </c>
    </row>
    <row r="135" spans="1:3" x14ac:dyDescent="0.2">
      <c r="A135" s="113">
        <v>6250</v>
      </c>
      <c r="B135" s="115" t="s">
        <v>1197</v>
      </c>
      <c r="C135" s="116">
        <v>1</v>
      </c>
    </row>
    <row r="136" spans="1:3" x14ac:dyDescent="0.2">
      <c r="A136" s="113">
        <v>6310</v>
      </c>
      <c r="B136" s="115" t="s">
        <v>623</v>
      </c>
      <c r="C136" s="116">
        <v>1</v>
      </c>
    </row>
    <row r="137" spans="1:3" x14ac:dyDescent="0.2">
      <c r="A137" s="113">
        <v>6311</v>
      </c>
      <c r="B137" s="115" t="s">
        <v>1198</v>
      </c>
      <c r="C137" s="116">
        <v>1</v>
      </c>
    </row>
    <row r="138" spans="1:3" x14ac:dyDescent="0.2">
      <c r="A138" s="113">
        <v>6312</v>
      </c>
      <c r="B138" s="115" t="s">
        <v>628</v>
      </c>
      <c r="C138" s="116">
        <v>1</v>
      </c>
    </row>
    <row r="139" spans="1:3" x14ac:dyDescent="0.2">
      <c r="A139" s="113">
        <v>6320</v>
      </c>
      <c r="B139" s="115" t="s">
        <v>1406</v>
      </c>
      <c r="C139" s="116">
        <v>1</v>
      </c>
    </row>
    <row r="140" spans="1:3" x14ac:dyDescent="0.2">
      <c r="A140" s="113">
        <v>6321</v>
      </c>
      <c r="B140" s="115" t="s">
        <v>1407</v>
      </c>
      <c r="C140" s="116">
        <v>1</v>
      </c>
    </row>
    <row r="141" spans="1:3" x14ac:dyDescent="0.2">
      <c r="A141" s="113">
        <v>6322</v>
      </c>
      <c r="B141" s="115" t="s">
        <v>1408</v>
      </c>
      <c r="C141" s="116">
        <v>1</v>
      </c>
    </row>
    <row r="142" spans="1:3" x14ac:dyDescent="0.2">
      <c r="A142" s="113">
        <v>6330</v>
      </c>
      <c r="B142" s="115" t="s">
        <v>1200</v>
      </c>
      <c r="C142" s="116">
        <v>1</v>
      </c>
    </row>
    <row r="143" spans="1:3" x14ac:dyDescent="0.2">
      <c r="A143" s="113">
        <v>6331</v>
      </c>
      <c r="B143" s="115" t="s">
        <v>1409</v>
      </c>
      <c r="C143" s="116">
        <v>1</v>
      </c>
    </row>
    <row r="144" spans="1:3" x14ac:dyDescent="0.2">
      <c r="A144" s="113">
        <v>6340</v>
      </c>
      <c r="B144" s="115" t="s">
        <v>1410</v>
      </c>
      <c r="C144" s="116">
        <v>1</v>
      </c>
    </row>
    <row r="145" spans="1:3" x14ac:dyDescent="0.2">
      <c r="A145" s="113">
        <v>6350</v>
      </c>
      <c r="B145" s="115" t="s">
        <v>1203</v>
      </c>
      <c r="C145" s="116">
        <v>1</v>
      </c>
    </row>
    <row r="146" spans="1:3" x14ac:dyDescent="0.2">
      <c r="A146" s="113">
        <v>6351</v>
      </c>
      <c r="B146" s="115" t="s">
        <v>644</v>
      </c>
      <c r="C146" s="116">
        <v>1</v>
      </c>
    </row>
    <row r="147" spans="1:3" x14ac:dyDescent="0.2">
      <c r="A147" s="113">
        <v>6370</v>
      </c>
      <c r="B147" s="115" t="s">
        <v>1204</v>
      </c>
      <c r="C147" s="116">
        <v>1</v>
      </c>
    </row>
    <row r="148" spans="1:3" x14ac:dyDescent="0.2">
      <c r="A148" s="113">
        <v>6390</v>
      </c>
      <c r="B148" s="115" t="s">
        <v>1205</v>
      </c>
      <c r="C148" s="116">
        <v>1</v>
      </c>
    </row>
    <row r="149" spans="1:3" x14ac:dyDescent="0.2">
      <c r="A149" s="113">
        <v>6420</v>
      </c>
      <c r="B149" s="115" t="s">
        <v>1206</v>
      </c>
      <c r="C149" s="116">
        <v>1</v>
      </c>
    </row>
    <row r="150" spans="1:3" x14ac:dyDescent="0.2">
      <c r="A150" s="113">
        <v>6450</v>
      </c>
      <c r="B150" s="115" t="s">
        <v>659</v>
      </c>
      <c r="C150" s="116">
        <v>1</v>
      </c>
    </row>
    <row r="151" spans="1:3" x14ac:dyDescent="0.2">
      <c r="A151" s="113">
        <v>6451</v>
      </c>
      <c r="B151" s="115" t="s">
        <v>662</v>
      </c>
      <c r="C151" s="116">
        <v>1</v>
      </c>
    </row>
    <row r="152" spans="1:3" x14ac:dyDescent="0.2">
      <c r="A152" s="113">
        <v>6452</v>
      </c>
      <c r="B152" s="115" t="s">
        <v>660</v>
      </c>
      <c r="C152" s="116">
        <v>1</v>
      </c>
    </row>
    <row r="153" spans="1:3" x14ac:dyDescent="0.2">
      <c r="A153" s="113">
        <v>6453</v>
      </c>
      <c r="B153" s="115" t="s">
        <v>663</v>
      </c>
      <c r="C153" s="116">
        <v>1</v>
      </c>
    </row>
    <row r="154" spans="1:3" x14ac:dyDescent="0.2">
      <c r="A154" s="113">
        <v>6510</v>
      </c>
      <c r="B154" s="115" t="s">
        <v>670</v>
      </c>
      <c r="C154" s="116">
        <v>1</v>
      </c>
    </row>
    <row r="155" spans="1:3" x14ac:dyDescent="0.2">
      <c r="A155" s="113">
        <v>6515</v>
      </c>
      <c r="B155" s="115" t="s">
        <v>679</v>
      </c>
      <c r="C155" s="116">
        <v>1</v>
      </c>
    </row>
    <row r="156" spans="1:3" x14ac:dyDescent="0.2">
      <c r="A156" s="113">
        <v>6520</v>
      </c>
      <c r="B156" s="115" t="s">
        <v>1207</v>
      </c>
      <c r="C156" s="116">
        <v>1</v>
      </c>
    </row>
    <row r="157" spans="1:3" x14ac:dyDescent="0.2">
      <c r="A157" s="113">
        <v>6521</v>
      </c>
      <c r="B157" s="115" t="s">
        <v>676</v>
      </c>
      <c r="C157" s="116">
        <v>1</v>
      </c>
    </row>
    <row r="158" spans="1:3" x14ac:dyDescent="0.2">
      <c r="A158" s="113">
        <v>6525</v>
      </c>
      <c r="B158" s="115" t="s">
        <v>1208</v>
      </c>
      <c r="C158" s="116">
        <v>1</v>
      </c>
    </row>
    <row r="159" spans="1:3" x14ac:dyDescent="0.2">
      <c r="A159" s="113">
        <v>6530</v>
      </c>
      <c r="B159" s="115" t="s">
        <v>1209</v>
      </c>
      <c r="C159" s="116">
        <v>1</v>
      </c>
    </row>
    <row r="160" spans="1:3" x14ac:dyDescent="0.2">
      <c r="A160" s="113">
        <v>6531</v>
      </c>
      <c r="B160" s="115" t="s">
        <v>700</v>
      </c>
      <c r="C160" s="116">
        <v>1</v>
      </c>
    </row>
    <row r="161" spans="1:3" x14ac:dyDescent="0.2">
      <c r="A161" s="113">
        <v>6546</v>
      </c>
      <c r="B161" s="115" t="s">
        <v>1210</v>
      </c>
      <c r="C161" s="116">
        <v>1</v>
      </c>
    </row>
    <row r="162" spans="1:3" x14ac:dyDescent="0.2">
      <c r="A162" s="113">
        <v>6548</v>
      </c>
      <c r="B162" s="115" t="s">
        <v>704</v>
      </c>
      <c r="C162" s="116">
        <v>1</v>
      </c>
    </row>
    <row r="163" spans="1:3" x14ac:dyDescent="0.2">
      <c r="A163" s="113">
        <v>6570</v>
      </c>
      <c r="B163" s="115" t="s">
        <v>1211</v>
      </c>
      <c r="C163" s="116">
        <v>1</v>
      </c>
    </row>
    <row r="164" spans="1:3" x14ac:dyDescent="0.2">
      <c r="A164" s="113">
        <v>6590</v>
      </c>
      <c r="B164" s="115" t="s">
        <v>1431</v>
      </c>
      <c r="C164" s="116">
        <v>1</v>
      </c>
    </row>
    <row r="165" spans="1:3" x14ac:dyDescent="0.2">
      <c r="A165" s="113">
        <v>6601</v>
      </c>
      <c r="B165" s="115" t="s">
        <v>714</v>
      </c>
      <c r="C165" s="116">
        <v>1</v>
      </c>
    </row>
    <row r="166" spans="1:3" x14ac:dyDescent="0.2">
      <c r="A166" s="113">
        <v>6610</v>
      </c>
      <c r="B166" s="115" t="s">
        <v>716</v>
      </c>
      <c r="C166" s="116">
        <v>1</v>
      </c>
    </row>
    <row r="167" spans="1:3" x14ac:dyDescent="0.2">
      <c r="A167" s="113">
        <v>6710</v>
      </c>
      <c r="B167" s="115" t="s">
        <v>1213</v>
      </c>
      <c r="C167" s="116">
        <v>1</v>
      </c>
    </row>
    <row r="168" spans="1:3" x14ac:dyDescent="0.2">
      <c r="A168" s="113">
        <v>6711</v>
      </c>
      <c r="B168" s="115" t="s">
        <v>1214</v>
      </c>
      <c r="C168" s="116">
        <v>1</v>
      </c>
    </row>
    <row r="169" spans="1:3" x14ac:dyDescent="0.2">
      <c r="A169" s="113">
        <v>6720</v>
      </c>
      <c r="B169" s="115" t="s">
        <v>729</v>
      </c>
      <c r="C169" s="116">
        <v>1</v>
      </c>
    </row>
    <row r="170" spans="1:3" x14ac:dyDescent="0.2">
      <c r="A170" s="113">
        <v>6721</v>
      </c>
      <c r="B170" s="115" t="s">
        <v>739</v>
      </c>
      <c r="C170" s="116">
        <v>1</v>
      </c>
    </row>
    <row r="171" spans="1:3" x14ac:dyDescent="0.2">
      <c r="A171" s="113">
        <v>6722</v>
      </c>
      <c r="B171" s="115" t="s">
        <v>740</v>
      </c>
      <c r="C171" s="116">
        <v>1</v>
      </c>
    </row>
    <row r="172" spans="1:3" x14ac:dyDescent="0.2">
      <c r="A172" s="113">
        <v>6723</v>
      </c>
      <c r="B172" s="115" t="s">
        <v>738</v>
      </c>
      <c r="C172" s="116">
        <v>1</v>
      </c>
    </row>
    <row r="173" spans="1:3" x14ac:dyDescent="0.2">
      <c r="A173" s="113">
        <v>6790</v>
      </c>
      <c r="B173" s="115" t="s">
        <v>1215</v>
      </c>
      <c r="C173" s="116">
        <v>1</v>
      </c>
    </row>
    <row r="174" spans="1:3" x14ac:dyDescent="0.2">
      <c r="A174" s="113">
        <v>6820</v>
      </c>
      <c r="B174" s="115" t="s">
        <v>750</v>
      </c>
      <c r="C174" s="116">
        <v>1</v>
      </c>
    </row>
    <row r="175" spans="1:3" x14ac:dyDescent="0.2">
      <c r="A175" s="113">
        <v>6830</v>
      </c>
      <c r="B175" s="115" t="s">
        <v>1216</v>
      </c>
      <c r="C175" s="116">
        <v>1</v>
      </c>
    </row>
    <row r="176" spans="1:3" x14ac:dyDescent="0.2">
      <c r="A176" s="113">
        <v>6840</v>
      </c>
      <c r="B176" s="115" t="s">
        <v>1217</v>
      </c>
      <c r="C176" s="116">
        <v>1</v>
      </c>
    </row>
    <row r="177" spans="1:3" x14ac:dyDescent="0.2">
      <c r="A177" s="113">
        <v>6850</v>
      </c>
      <c r="B177" s="115" t="s">
        <v>1218</v>
      </c>
      <c r="C177" s="116">
        <v>1</v>
      </c>
    </row>
    <row r="178" spans="1:3" x14ac:dyDescent="0.2">
      <c r="A178" s="113">
        <v>6890</v>
      </c>
      <c r="B178" s="115" t="s">
        <v>1219</v>
      </c>
      <c r="C178" s="116">
        <v>1</v>
      </c>
    </row>
    <row r="179" spans="1:3" x14ac:dyDescent="0.2">
      <c r="A179" s="113">
        <v>6930</v>
      </c>
      <c r="B179" s="115" t="s">
        <v>564</v>
      </c>
      <c r="C179" s="116">
        <v>1</v>
      </c>
    </row>
    <row r="180" spans="1:3" x14ac:dyDescent="0.2">
      <c r="A180" s="113">
        <v>6931</v>
      </c>
      <c r="B180" s="115" t="s">
        <v>1220</v>
      </c>
      <c r="C180" s="116">
        <v>1</v>
      </c>
    </row>
    <row r="181" spans="1:3" x14ac:dyDescent="0.2">
      <c r="A181" s="113">
        <v>6932</v>
      </c>
      <c r="B181" s="115" t="s">
        <v>565</v>
      </c>
      <c r="C181" s="116">
        <v>1</v>
      </c>
    </row>
    <row r="182" spans="1:3" x14ac:dyDescent="0.2">
      <c r="A182" s="113">
        <v>6940</v>
      </c>
      <c r="B182" s="115" t="s">
        <v>1221</v>
      </c>
      <c r="C182" s="116">
        <v>1</v>
      </c>
    </row>
    <row r="183" spans="1:3" x14ac:dyDescent="0.2">
      <c r="A183" s="113">
        <v>6950</v>
      </c>
      <c r="B183" s="115" t="s">
        <v>943</v>
      </c>
      <c r="C183" s="116">
        <v>1</v>
      </c>
    </row>
    <row r="184" spans="1:3" x14ac:dyDescent="0.2">
      <c r="A184" s="113">
        <v>6951</v>
      </c>
      <c r="B184" s="115" t="s">
        <v>570</v>
      </c>
      <c r="C184" s="116">
        <v>1</v>
      </c>
    </row>
    <row r="185" spans="1:3" x14ac:dyDescent="0.2">
      <c r="A185" s="113">
        <v>6952</v>
      </c>
      <c r="B185" s="115" t="s">
        <v>571</v>
      </c>
      <c r="C185" s="116">
        <v>1</v>
      </c>
    </row>
    <row r="186" spans="1:3" x14ac:dyDescent="0.2">
      <c r="A186" s="113">
        <v>6953</v>
      </c>
      <c r="B186" s="115" t="s">
        <v>1411</v>
      </c>
      <c r="C186" s="116">
        <v>1</v>
      </c>
    </row>
    <row r="187" spans="1:3" x14ac:dyDescent="0.2">
      <c r="A187" s="113">
        <v>6963</v>
      </c>
      <c r="B187" s="115" t="s">
        <v>955</v>
      </c>
      <c r="C187" s="116">
        <v>1</v>
      </c>
    </row>
    <row r="188" spans="1:3" x14ac:dyDescent="0.2">
      <c r="A188" s="113">
        <v>6964</v>
      </c>
      <c r="B188" s="115" t="s">
        <v>1222</v>
      </c>
      <c r="C188" s="116">
        <v>1</v>
      </c>
    </row>
    <row r="189" spans="1:3" x14ac:dyDescent="0.2">
      <c r="A189" s="113">
        <v>6970</v>
      </c>
      <c r="B189" s="115" t="s">
        <v>1402</v>
      </c>
      <c r="C189" s="116">
        <v>1</v>
      </c>
    </row>
    <row r="190" spans="1:3" x14ac:dyDescent="0.2">
      <c r="A190" s="113">
        <v>6971</v>
      </c>
      <c r="B190" s="115" t="s">
        <v>1412</v>
      </c>
      <c r="C190" s="116">
        <v>1</v>
      </c>
    </row>
    <row r="191" spans="1:3" x14ac:dyDescent="0.2">
      <c r="A191" s="113">
        <v>6972</v>
      </c>
      <c r="B191" s="115" t="s">
        <v>1413</v>
      </c>
      <c r="C191" s="116">
        <v>1</v>
      </c>
    </row>
    <row r="192" spans="1:3" x14ac:dyDescent="0.2">
      <c r="A192" s="113">
        <v>6973</v>
      </c>
      <c r="B192" s="115" t="s">
        <v>1414</v>
      </c>
      <c r="C192" s="116">
        <v>1</v>
      </c>
    </row>
    <row r="193" spans="1:3" x14ac:dyDescent="0.2">
      <c r="A193" s="113">
        <v>6975</v>
      </c>
      <c r="B193" s="115" t="s">
        <v>1415</v>
      </c>
      <c r="C193" s="116">
        <v>1</v>
      </c>
    </row>
    <row r="194" spans="1:3" x14ac:dyDescent="0.2">
      <c r="A194" s="113">
        <v>6976</v>
      </c>
      <c r="B194" s="115" t="s">
        <v>1416</v>
      </c>
      <c r="C194" s="116">
        <v>1</v>
      </c>
    </row>
    <row r="195" spans="1:3" x14ac:dyDescent="0.2">
      <c r="A195" s="113">
        <v>6977</v>
      </c>
      <c r="B195" s="115" t="s">
        <v>1417</v>
      </c>
      <c r="C195" s="116">
        <v>1</v>
      </c>
    </row>
    <row r="196" spans="1:3" x14ac:dyDescent="0.2">
      <c r="A196" s="113">
        <v>6980</v>
      </c>
      <c r="B196" s="115" t="s">
        <v>1242</v>
      </c>
      <c r="C196" s="116">
        <v>1</v>
      </c>
    </row>
    <row r="197" spans="1:3" x14ac:dyDescent="0.2">
      <c r="A197" s="113">
        <v>6981</v>
      </c>
      <c r="B197" s="115" t="s">
        <v>1418</v>
      </c>
      <c r="C197" s="116">
        <v>1</v>
      </c>
    </row>
    <row r="198" spans="1:3" x14ac:dyDescent="0.2">
      <c r="A198" s="113">
        <v>6982</v>
      </c>
      <c r="B198" s="115" t="s">
        <v>1419</v>
      </c>
      <c r="C198" s="116">
        <v>1</v>
      </c>
    </row>
    <row r="199" spans="1:3" x14ac:dyDescent="0.2">
      <c r="A199" s="113">
        <v>6983</v>
      </c>
      <c r="B199" s="115" t="s">
        <v>1420</v>
      </c>
      <c r="C199" s="116">
        <v>1</v>
      </c>
    </row>
    <row r="200" spans="1:3" x14ac:dyDescent="0.2">
      <c r="A200" s="113">
        <v>6984</v>
      </c>
      <c r="B200" s="115" t="s">
        <v>1421</v>
      </c>
      <c r="C200" s="116">
        <v>1</v>
      </c>
    </row>
    <row r="201" spans="1:3" x14ac:dyDescent="0.2">
      <c r="A201" s="113">
        <v>6985</v>
      </c>
      <c r="B201" s="115" t="s">
        <v>1422</v>
      </c>
      <c r="C201" s="116">
        <v>1</v>
      </c>
    </row>
    <row r="202" spans="1:3" x14ac:dyDescent="0.2">
      <c r="A202" s="113">
        <v>6990</v>
      </c>
      <c r="B202" s="115" t="s">
        <v>1423</v>
      </c>
      <c r="C202" s="116">
        <v>1</v>
      </c>
    </row>
    <row r="203" spans="1:3" x14ac:dyDescent="0.2">
      <c r="A203" s="113">
        <v>7110</v>
      </c>
      <c r="B203" s="115" t="s">
        <v>794</v>
      </c>
      <c r="C203" s="116">
        <v>1</v>
      </c>
    </row>
    <row r="204" spans="1:3" x14ac:dyDescent="0.2">
      <c r="A204" s="113">
        <v>7120</v>
      </c>
      <c r="B204" s="115" t="s">
        <v>1227</v>
      </c>
      <c r="C204" s="116">
        <v>1</v>
      </c>
    </row>
    <row r="205" spans="1:3" x14ac:dyDescent="0.2">
      <c r="A205" s="113">
        <v>7130</v>
      </c>
      <c r="B205" s="115" t="s">
        <v>1228</v>
      </c>
      <c r="C205" s="116">
        <v>1</v>
      </c>
    </row>
    <row r="206" spans="1:3" x14ac:dyDescent="0.2">
      <c r="A206" s="113">
        <v>7140</v>
      </c>
      <c r="B206" s="115" t="s">
        <v>1229</v>
      </c>
      <c r="C206" s="116">
        <v>0</v>
      </c>
    </row>
    <row r="207" spans="1:3" x14ac:dyDescent="0.2">
      <c r="A207" s="113">
        <v>7141</v>
      </c>
      <c r="B207" s="115" t="s">
        <v>804</v>
      </c>
      <c r="C207" s="116">
        <v>1</v>
      </c>
    </row>
    <row r="208" spans="1:3" x14ac:dyDescent="0.2">
      <c r="A208" s="113">
        <v>7142</v>
      </c>
      <c r="B208" s="115" t="s">
        <v>750</v>
      </c>
      <c r="C208" s="116">
        <v>1</v>
      </c>
    </row>
    <row r="209" spans="1:3" x14ac:dyDescent="0.2">
      <c r="A209" s="113">
        <v>7190</v>
      </c>
      <c r="B209" s="115" t="s">
        <v>789</v>
      </c>
      <c r="C209" s="116">
        <v>1</v>
      </c>
    </row>
    <row r="210" spans="1:3" x14ac:dyDescent="0.2">
      <c r="A210" s="113">
        <v>9910</v>
      </c>
      <c r="B210" s="115" t="s">
        <v>1424</v>
      </c>
      <c r="C210" s="116">
        <v>1</v>
      </c>
    </row>
    <row r="211" spans="1:3" x14ac:dyDescent="0.2">
      <c r="A211" s="113">
        <v>9911</v>
      </c>
      <c r="B211" s="115" t="s">
        <v>1425</v>
      </c>
      <c r="C211" s="116">
        <v>1</v>
      </c>
    </row>
    <row r="212" spans="1:3" x14ac:dyDescent="0.2">
      <c r="A212" s="113">
        <v>9912</v>
      </c>
      <c r="B212" s="115" t="s">
        <v>1426</v>
      </c>
      <c r="C212" s="116">
        <v>1</v>
      </c>
    </row>
    <row r="213" spans="1:3" x14ac:dyDescent="0.2">
      <c r="A213" s="113">
        <v>9920</v>
      </c>
      <c r="B213" s="115" t="s">
        <v>1427</v>
      </c>
      <c r="C213" s="116">
        <v>1</v>
      </c>
    </row>
    <row r="214" spans="1:3" x14ac:dyDescent="0.2">
      <c r="A214" s="113">
        <v>9930</v>
      </c>
      <c r="B214" s="115" t="s">
        <v>1428</v>
      </c>
      <c r="C214" s="116">
        <v>1</v>
      </c>
    </row>
  </sheetData>
  <sheetProtection algorithmName="SHA-512" hashValue="gv5Q4FDnTWJ2fZQwntRlITYVtZtMpUboYGC5CitpliU3kTHhSBO/BT1T6jkBJ3fO6bKv4IKJ5x4bU/gmwv+toQ==" saltValue="QarVE6Ew+YNfqNU7OwF2yQ==" spinCount="100000" sheet="1" objects="1" scenarios="1" selectLockedCells="1"/>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513"/>
  <sheetViews>
    <sheetView showGridLines="0" zoomScaleNormal="100" zoomScaleSheetLayoutView="100" workbookViewId="0">
      <selection activeCell="M7" sqref="M7"/>
    </sheetView>
  </sheetViews>
  <sheetFormatPr defaultColWidth="9" defaultRowHeight="15" x14ac:dyDescent="0.25"/>
  <cols>
    <col min="1" max="1" width="3" customWidth="1"/>
    <col min="2" max="2" width="15.5703125" style="244" customWidth="1"/>
    <col min="3" max="3" width="2.5703125" hidden="1" customWidth="1"/>
    <col min="4" max="4" width="10.85546875" customWidth="1"/>
    <col min="5" max="5" width="34.140625" hidden="1" customWidth="1"/>
    <col min="6" max="6" width="6.7109375" hidden="1" customWidth="1"/>
    <col min="7" max="7" width="17" hidden="1" customWidth="1"/>
    <col min="8" max="8" width="11.28515625" hidden="1" customWidth="1"/>
    <col min="9" max="9" width="23" hidden="1" customWidth="1"/>
    <col min="10" max="10" width="8.140625" hidden="1" customWidth="1"/>
    <col min="11" max="11" width="59.7109375" customWidth="1"/>
    <col min="12" max="12" width="11.42578125" hidden="1" customWidth="1"/>
    <col min="13" max="13" width="19.42578125" customWidth="1"/>
    <col min="14" max="14" width="10.85546875" hidden="1" customWidth="1"/>
    <col min="15" max="15" width="37.42578125" customWidth="1"/>
    <col min="17" max="17" width="17.85546875" bestFit="1" customWidth="1"/>
  </cols>
  <sheetData>
    <row r="1" spans="2:17" ht="32.25" thickTop="1" x14ac:dyDescent="0.5">
      <c r="B1" s="333"/>
      <c r="C1" s="334"/>
      <c r="D1" s="335"/>
      <c r="E1" s="336"/>
      <c r="F1" s="336"/>
      <c r="G1" s="336"/>
      <c r="H1" s="336"/>
      <c r="I1" s="336"/>
      <c r="J1" s="336"/>
      <c r="K1" s="338" t="s">
        <v>1331</v>
      </c>
      <c r="L1" s="336"/>
      <c r="M1" s="331" t="str">
        <f>Main!$B$1</f>
        <v>STANDARDIZED FINANCIALS TEMPLATE     (Rev. 2022.10.01)</v>
      </c>
      <c r="N1" s="336"/>
      <c r="O1" s="337"/>
      <c r="Q1" s="13"/>
    </row>
    <row r="2" spans="2:17" ht="21" x14ac:dyDescent="0.35">
      <c r="B2" s="248"/>
      <c r="D2" s="202" t="str">
        <f>Main!C6</f>
        <v>####</v>
      </c>
      <c r="E2" s="277"/>
      <c r="F2" s="277"/>
      <c r="G2" s="277"/>
      <c r="H2" s="278"/>
      <c r="I2" s="278"/>
      <c r="J2" s="278"/>
      <c r="K2" s="277" t="str">
        <f>Main!$C$5</f>
        <v>XXXXXXXXXXX</v>
      </c>
      <c r="L2" s="278"/>
      <c r="M2" s="278"/>
      <c r="N2" s="278"/>
      <c r="O2" s="205"/>
    </row>
    <row r="3" spans="2:17" ht="21.75" thickBot="1" x14ac:dyDescent="0.4">
      <c r="B3" s="328"/>
      <c r="D3" s="279"/>
      <c r="E3" s="280"/>
      <c r="F3" s="280"/>
      <c r="G3" s="280"/>
      <c r="H3" s="280"/>
      <c r="I3" s="280"/>
      <c r="J3" s="280"/>
      <c r="K3" s="277" t="s">
        <v>1334</v>
      </c>
      <c r="L3" s="281"/>
      <c r="M3" s="282" t="str">
        <f>Main!$C$26</f>
        <v>MM/DD/YYYY</v>
      </c>
      <c r="N3" s="281"/>
      <c r="O3" s="283"/>
    </row>
    <row r="4" spans="2:17" s="4" customFormat="1" ht="47.25" x14ac:dyDescent="0.25">
      <c r="B4" s="245"/>
      <c r="D4" s="595" t="s">
        <v>1728</v>
      </c>
      <c r="E4" s="596" t="s">
        <v>1</v>
      </c>
      <c r="F4" s="596" t="s">
        <v>2</v>
      </c>
      <c r="G4" s="596" t="s">
        <v>3</v>
      </c>
      <c r="H4" s="597" t="s">
        <v>4</v>
      </c>
      <c r="I4" s="597" t="s">
        <v>5</v>
      </c>
      <c r="J4" s="598" t="s">
        <v>880</v>
      </c>
      <c r="K4" s="597" t="s">
        <v>1727</v>
      </c>
      <c r="L4" s="597" t="s">
        <v>882</v>
      </c>
      <c r="M4" s="599" t="s">
        <v>879</v>
      </c>
      <c r="N4" s="599" t="s">
        <v>992</v>
      </c>
      <c r="O4" s="599" t="s">
        <v>885</v>
      </c>
    </row>
    <row r="5" spans="2:17" ht="15.75" thickBot="1" x14ac:dyDescent="0.3">
      <c r="D5" s="561"/>
      <c r="E5" s="561"/>
      <c r="F5" s="561"/>
      <c r="G5" s="561"/>
      <c r="H5" s="561"/>
      <c r="I5" s="561"/>
      <c r="J5" s="561"/>
      <c r="K5" s="561"/>
      <c r="L5" s="561"/>
      <c r="M5" s="561"/>
      <c r="N5" s="561"/>
      <c r="O5" s="561"/>
    </row>
    <row r="6" spans="2:17" s="6" customFormat="1" hidden="1" x14ac:dyDescent="0.2">
      <c r="B6" s="250"/>
      <c r="D6" s="141">
        <v>1120</v>
      </c>
      <c r="E6" s="141" t="s">
        <v>9</v>
      </c>
      <c r="F6" s="126">
        <v>3</v>
      </c>
      <c r="G6" s="127"/>
      <c r="H6" s="126"/>
      <c r="I6" s="127"/>
      <c r="J6" s="126" t="s">
        <v>7</v>
      </c>
      <c r="K6" s="131" t="s">
        <v>1034</v>
      </c>
      <c r="L6" s="198"/>
      <c r="M6" s="199">
        <f>SUM(M7:M11)</f>
        <v>0</v>
      </c>
      <c r="N6" s="200" t="s">
        <v>993</v>
      </c>
      <c r="O6" s="201"/>
    </row>
    <row r="7" spans="2:17" x14ac:dyDescent="0.25">
      <c r="B7" s="247">
        <v>1100</v>
      </c>
      <c r="D7" s="339">
        <v>1120.01</v>
      </c>
      <c r="E7" s="340" t="s">
        <v>10</v>
      </c>
      <c r="F7" s="341">
        <v>4</v>
      </c>
      <c r="G7" s="340"/>
      <c r="H7" s="341">
        <v>1120</v>
      </c>
      <c r="I7" s="340" t="s">
        <v>12</v>
      </c>
      <c r="J7" s="341" t="s">
        <v>11</v>
      </c>
      <c r="K7" s="306" t="s">
        <v>1120</v>
      </c>
      <c r="L7" s="342"/>
      <c r="M7" s="343"/>
      <c r="N7" s="344" t="s">
        <v>993</v>
      </c>
      <c r="O7" s="345"/>
    </row>
    <row r="8" spans="2:17" hidden="1" x14ac:dyDescent="0.25">
      <c r="B8" s="248"/>
      <c r="D8" s="346">
        <v>1120.1099999999999</v>
      </c>
      <c r="E8" s="347" t="s">
        <v>13</v>
      </c>
      <c r="F8" s="348">
        <v>4</v>
      </c>
      <c r="G8" s="347"/>
      <c r="H8" s="348"/>
      <c r="I8" s="347"/>
      <c r="J8" s="348" t="s">
        <v>11</v>
      </c>
      <c r="K8" s="349"/>
      <c r="L8" s="350"/>
      <c r="M8" s="351"/>
      <c r="N8" s="352" t="s">
        <v>993</v>
      </c>
      <c r="O8" s="353"/>
    </row>
    <row r="9" spans="2:17" hidden="1" x14ac:dyDescent="0.25">
      <c r="B9" s="248"/>
      <c r="D9" s="346">
        <v>1120.1199999999999</v>
      </c>
      <c r="E9" s="349" t="s">
        <v>14</v>
      </c>
      <c r="F9" s="348">
        <v>4</v>
      </c>
      <c r="G9" s="349"/>
      <c r="H9" s="348"/>
      <c r="I9" s="347"/>
      <c r="J9" s="348" t="s">
        <v>11</v>
      </c>
      <c r="K9" s="349"/>
      <c r="L9" s="348"/>
      <c r="M9" s="351"/>
      <c r="N9" s="352" t="s">
        <v>993</v>
      </c>
      <c r="O9" s="354"/>
    </row>
    <row r="10" spans="2:17" hidden="1" x14ac:dyDescent="0.25">
      <c r="B10" s="248"/>
      <c r="D10" s="346">
        <v>1120.1300000000001</v>
      </c>
      <c r="E10" s="349" t="s">
        <v>15</v>
      </c>
      <c r="F10" s="348">
        <v>4</v>
      </c>
      <c r="G10" s="349"/>
      <c r="H10" s="348"/>
      <c r="I10" s="347"/>
      <c r="J10" s="348" t="s">
        <v>11</v>
      </c>
      <c r="K10" s="349"/>
      <c r="L10" s="348"/>
      <c r="M10" s="351"/>
      <c r="N10" s="352" t="s">
        <v>993</v>
      </c>
      <c r="O10" s="354"/>
    </row>
    <row r="11" spans="2:17" hidden="1" x14ac:dyDescent="0.25">
      <c r="B11" s="248"/>
      <c r="D11" s="346">
        <v>1120.9100000000001</v>
      </c>
      <c r="E11" s="347" t="s">
        <v>16</v>
      </c>
      <c r="F11" s="348">
        <v>4</v>
      </c>
      <c r="G11" s="347"/>
      <c r="H11" s="348"/>
      <c r="I11" s="347"/>
      <c r="J11" s="348" t="s">
        <v>11</v>
      </c>
      <c r="K11" s="349"/>
      <c r="L11" s="348"/>
      <c r="M11" s="351"/>
      <c r="N11" s="352" t="s">
        <v>993</v>
      </c>
      <c r="O11" s="354"/>
    </row>
    <row r="12" spans="2:17" s="7" customFormat="1" hidden="1" x14ac:dyDescent="0.25">
      <c r="B12" s="251"/>
      <c r="D12" s="355">
        <v>1121</v>
      </c>
      <c r="E12" s="355" t="s">
        <v>17</v>
      </c>
      <c r="F12" s="356">
        <v>3</v>
      </c>
      <c r="G12" s="357"/>
      <c r="H12" s="356"/>
      <c r="I12" s="357"/>
      <c r="J12" s="356" t="s">
        <v>7</v>
      </c>
      <c r="K12" s="355" t="s">
        <v>17</v>
      </c>
      <c r="L12" s="356"/>
      <c r="M12" s="358"/>
      <c r="N12" s="359" t="s">
        <v>993</v>
      </c>
      <c r="O12" s="360"/>
    </row>
    <row r="13" spans="2:17" x14ac:dyDescent="0.25">
      <c r="B13" s="248" t="s">
        <v>1515</v>
      </c>
      <c r="D13" s="339">
        <v>1121.01</v>
      </c>
      <c r="E13" s="340" t="s">
        <v>18</v>
      </c>
      <c r="F13" s="341">
        <v>4</v>
      </c>
      <c r="G13" s="340"/>
      <c r="H13" s="341">
        <v>1121</v>
      </c>
      <c r="I13" s="340" t="s">
        <v>19</v>
      </c>
      <c r="J13" s="341" t="s">
        <v>11</v>
      </c>
      <c r="K13" s="306" t="s">
        <v>19</v>
      </c>
      <c r="L13" s="341"/>
      <c r="M13" s="343"/>
      <c r="N13" s="344" t="s">
        <v>993</v>
      </c>
      <c r="O13" s="361"/>
    </row>
    <row r="14" spans="2:17" s="7" customFormat="1" hidden="1" x14ac:dyDescent="0.25">
      <c r="B14" s="251"/>
      <c r="D14" s="355">
        <v>1125</v>
      </c>
      <c r="E14" s="355" t="s">
        <v>21</v>
      </c>
      <c r="F14" s="356">
        <v>3</v>
      </c>
      <c r="G14" s="357"/>
      <c r="H14" s="356"/>
      <c r="I14" s="357"/>
      <c r="J14" s="356" t="s">
        <v>7</v>
      </c>
      <c r="K14" s="355" t="s">
        <v>21</v>
      </c>
      <c r="L14" s="356"/>
      <c r="M14" s="358"/>
      <c r="N14" s="359" t="s">
        <v>993</v>
      </c>
      <c r="O14" s="360"/>
    </row>
    <row r="15" spans="2:17" hidden="1" x14ac:dyDescent="0.25">
      <c r="B15" s="248"/>
      <c r="D15" s="346">
        <v>1125.01</v>
      </c>
      <c r="E15" s="349" t="s">
        <v>22</v>
      </c>
      <c r="F15" s="348">
        <v>4</v>
      </c>
      <c r="G15" s="349"/>
      <c r="H15" s="348"/>
      <c r="I15" s="347"/>
      <c r="J15" s="348" t="s">
        <v>11</v>
      </c>
      <c r="K15" s="349"/>
      <c r="L15" s="348"/>
      <c r="M15" s="351"/>
      <c r="N15" s="352" t="s">
        <v>993</v>
      </c>
      <c r="O15" s="354"/>
    </row>
    <row r="16" spans="2:17" x14ac:dyDescent="0.25">
      <c r="B16" s="248" t="s">
        <v>1516</v>
      </c>
      <c r="D16" s="339">
        <v>1125.1099999999999</v>
      </c>
      <c r="E16" s="306" t="s">
        <v>23</v>
      </c>
      <c r="F16" s="341">
        <v>4</v>
      </c>
      <c r="G16" s="306"/>
      <c r="H16" s="341">
        <v>1125</v>
      </c>
      <c r="I16" s="306" t="s">
        <v>24</v>
      </c>
      <c r="J16" s="341" t="s">
        <v>11</v>
      </c>
      <c r="K16" s="306" t="s">
        <v>24</v>
      </c>
      <c r="L16" s="341"/>
      <c r="M16" s="343"/>
      <c r="N16" s="344" t="s">
        <v>993</v>
      </c>
      <c r="O16" s="361"/>
    </row>
    <row r="17" spans="2:15" hidden="1" x14ac:dyDescent="0.25">
      <c r="B17" s="248"/>
      <c r="D17" s="346">
        <v>1125.21</v>
      </c>
      <c r="E17" s="349" t="s">
        <v>25</v>
      </c>
      <c r="F17" s="348">
        <v>4</v>
      </c>
      <c r="G17" s="349"/>
      <c r="H17" s="348"/>
      <c r="I17" s="347"/>
      <c r="J17" s="348" t="s">
        <v>11</v>
      </c>
      <c r="K17" s="349"/>
      <c r="L17" s="348"/>
      <c r="M17" s="351"/>
      <c r="N17" s="352" t="s">
        <v>993</v>
      </c>
      <c r="O17" s="354"/>
    </row>
    <row r="18" spans="2:15" hidden="1" x14ac:dyDescent="0.25">
      <c r="B18" s="248"/>
      <c r="D18" s="346">
        <v>1125.9100000000001</v>
      </c>
      <c r="E18" s="349" t="s">
        <v>26</v>
      </c>
      <c r="F18" s="348">
        <v>4</v>
      </c>
      <c r="G18" s="349"/>
      <c r="H18" s="348"/>
      <c r="I18" s="347"/>
      <c r="J18" s="348" t="s">
        <v>11</v>
      </c>
      <c r="K18" s="349"/>
      <c r="L18" s="348"/>
      <c r="M18" s="351"/>
      <c r="N18" s="352" t="s">
        <v>993</v>
      </c>
      <c r="O18" s="354"/>
    </row>
    <row r="19" spans="2:15" s="7" customFormat="1" hidden="1" x14ac:dyDescent="0.25">
      <c r="B19" s="251"/>
      <c r="D19" s="355">
        <v>1130</v>
      </c>
      <c r="E19" s="355" t="s">
        <v>27</v>
      </c>
      <c r="F19" s="356">
        <v>3</v>
      </c>
      <c r="G19" s="355"/>
      <c r="H19" s="356"/>
      <c r="I19" s="357"/>
      <c r="J19" s="356" t="s">
        <v>7</v>
      </c>
      <c r="K19" s="355" t="s">
        <v>27</v>
      </c>
      <c r="L19" s="356"/>
      <c r="M19" s="358"/>
      <c r="N19" s="359" t="s">
        <v>993</v>
      </c>
      <c r="O19" s="360"/>
    </row>
    <row r="20" spans="2:15" x14ac:dyDescent="0.25">
      <c r="B20" s="248"/>
      <c r="D20" s="339">
        <v>1130.01</v>
      </c>
      <c r="E20" s="340" t="s">
        <v>28</v>
      </c>
      <c r="F20" s="341">
        <v>4</v>
      </c>
      <c r="G20" s="340"/>
      <c r="H20" s="341">
        <v>1130</v>
      </c>
      <c r="I20" s="340" t="s">
        <v>29</v>
      </c>
      <c r="J20" s="341" t="s">
        <v>11</v>
      </c>
      <c r="K20" s="306" t="s">
        <v>1121</v>
      </c>
      <c r="L20" s="362"/>
      <c r="M20" s="343"/>
      <c r="N20" s="344" t="s">
        <v>993</v>
      </c>
      <c r="O20" s="361"/>
    </row>
    <row r="21" spans="2:15" x14ac:dyDescent="0.25">
      <c r="B21" s="248"/>
      <c r="D21" s="339">
        <v>1130.02</v>
      </c>
      <c r="E21" s="306" t="s">
        <v>30</v>
      </c>
      <c r="F21" s="341">
        <v>4</v>
      </c>
      <c r="G21" s="306"/>
      <c r="H21" s="341">
        <v>1131</v>
      </c>
      <c r="I21" s="306" t="s">
        <v>31</v>
      </c>
      <c r="J21" s="341" t="s">
        <v>11</v>
      </c>
      <c r="K21" s="306" t="s">
        <v>1546</v>
      </c>
      <c r="L21" s="341"/>
      <c r="M21" s="343"/>
      <c r="N21" s="344" t="s">
        <v>994</v>
      </c>
      <c r="O21" s="361"/>
    </row>
    <row r="22" spans="2:15" hidden="1" x14ac:dyDescent="0.25">
      <c r="B22" s="248"/>
      <c r="D22" s="346">
        <v>1130.1099999999999</v>
      </c>
      <c r="E22" s="347" t="s">
        <v>32</v>
      </c>
      <c r="F22" s="348">
        <v>4</v>
      </c>
      <c r="G22" s="347"/>
      <c r="H22" s="348"/>
      <c r="I22" s="349"/>
      <c r="J22" s="348" t="s">
        <v>11</v>
      </c>
      <c r="K22" s="349"/>
      <c r="L22" s="348"/>
      <c r="M22" s="351"/>
      <c r="N22" s="352" t="s">
        <v>993</v>
      </c>
      <c r="O22" s="354"/>
    </row>
    <row r="23" spans="2:15" hidden="1" x14ac:dyDescent="0.25">
      <c r="B23" s="248"/>
      <c r="D23" s="346">
        <v>1130.1199999999999</v>
      </c>
      <c r="E23" s="349" t="s">
        <v>33</v>
      </c>
      <c r="F23" s="348">
        <v>4</v>
      </c>
      <c r="G23" s="349"/>
      <c r="H23" s="348"/>
      <c r="I23" s="349"/>
      <c r="J23" s="348" t="s">
        <v>11</v>
      </c>
      <c r="K23" s="349"/>
      <c r="L23" s="348"/>
      <c r="M23" s="351"/>
      <c r="N23" s="352" t="s">
        <v>994</v>
      </c>
      <c r="O23" s="354"/>
    </row>
    <row r="24" spans="2:15" hidden="1" x14ac:dyDescent="0.25">
      <c r="B24" s="248"/>
      <c r="D24" s="346">
        <v>1130.21</v>
      </c>
      <c r="E24" s="347" t="s">
        <v>34</v>
      </c>
      <c r="F24" s="348">
        <v>4</v>
      </c>
      <c r="G24" s="347"/>
      <c r="H24" s="348"/>
      <c r="I24" s="347"/>
      <c r="J24" s="348" t="s">
        <v>11</v>
      </c>
      <c r="K24" s="349"/>
      <c r="L24" s="348"/>
      <c r="M24" s="351"/>
      <c r="N24" s="352" t="s">
        <v>993</v>
      </c>
      <c r="O24" s="354"/>
    </row>
    <row r="25" spans="2:15" hidden="1" x14ac:dyDescent="0.25">
      <c r="B25" s="248"/>
      <c r="D25" s="346">
        <v>1130.22</v>
      </c>
      <c r="E25" s="349" t="s">
        <v>35</v>
      </c>
      <c r="F25" s="348">
        <v>4</v>
      </c>
      <c r="G25" s="349"/>
      <c r="H25" s="348"/>
      <c r="I25" s="347"/>
      <c r="J25" s="348" t="s">
        <v>11</v>
      </c>
      <c r="K25" s="349"/>
      <c r="L25" s="348"/>
      <c r="M25" s="351"/>
      <c r="N25" s="352" t="s">
        <v>994</v>
      </c>
      <c r="O25" s="354"/>
    </row>
    <row r="26" spans="2:15" hidden="1" x14ac:dyDescent="0.25">
      <c r="B26" s="248"/>
      <c r="D26" s="346">
        <v>1130.31</v>
      </c>
      <c r="E26" s="347" t="s">
        <v>36</v>
      </c>
      <c r="F26" s="348">
        <v>4</v>
      </c>
      <c r="G26" s="347"/>
      <c r="H26" s="348"/>
      <c r="I26" s="349"/>
      <c r="J26" s="348" t="s">
        <v>11</v>
      </c>
      <c r="K26" s="349"/>
      <c r="L26" s="348"/>
      <c r="M26" s="351"/>
      <c r="N26" s="352" t="s">
        <v>993</v>
      </c>
      <c r="O26" s="354"/>
    </row>
    <row r="27" spans="2:15" hidden="1" x14ac:dyDescent="0.25">
      <c r="B27" s="248"/>
      <c r="D27" s="346">
        <v>1130.32</v>
      </c>
      <c r="E27" s="347" t="s">
        <v>37</v>
      </c>
      <c r="F27" s="348">
        <v>4</v>
      </c>
      <c r="G27" s="347"/>
      <c r="H27" s="348">
        <v>1135</v>
      </c>
      <c r="I27" s="349" t="s">
        <v>38</v>
      </c>
      <c r="J27" s="348" t="s">
        <v>11</v>
      </c>
      <c r="K27" s="349"/>
      <c r="L27" s="363"/>
      <c r="M27" s="351"/>
      <c r="N27" s="352"/>
      <c r="O27" s="354"/>
    </row>
    <row r="28" spans="2:15" hidden="1" x14ac:dyDescent="0.25">
      <c r="B28" s="248"/>
      <c r="D28" s="346">
        <v>1130.33</v>
      </c>
      <c r="E28" s="347" t="s">
        <v>39</v>
      </c>
      <c r="F28" s="348">
        <v>4</v>
      </c>
      <c r="G28" s="347"/>
      <c r="H28" s="348"/>
      <c r="I28" s="349"/>
      <c r="J28" s="348" t="s">
        <v>11</v>
      </c>
      <c r="K28" s="349"/>
      <c r="L28" s="348"/>
      <c r="M28" s="351"/>
      <c r="N28" s="352" t="s">
        <v>993</v>
      </c>
      <c r="O28" s="354"/>
    </row>
    <row r="29" spans="2:15" hidden="1" x14ac:dyDescent="0.25">
      <c r="B29" s="248"/>
      <c r="D29" s="346">
        <v>1130.3399999999999</v>
      </c>
      <c r="E29" s="347" t="s">
        <v>40</v>
      </c>
      <c r="F29" s="348">
        <v>4</v>
      </c>
      <c r="G29" s="347"/>
      <c r="H29" s="348"/>
      <c r="I29" s="349"/>
      <c r="J29" s="348" t="s">
        <v>11</v>
      </c>
      <c r="K29" s="349"/>
      <c r="L29" s="348"/>
      <c r="M29" s="351"/>
      <c r="N29" s="352" t="s">
        <v>993</v>
      </c>
      <c r="O29" s="354"/>
    </row>
    <row r="30" spans="2:15" hidden="1" x14ac:dyDescent="0.25">
      <c r="B30" s="248"/>
      <c r="D30" s="346">
        <v>1130.3499999999999</v>
      </c>
      <c r="E30" s="347" t="s">
        <v>41</v>
      </c>
      <c r="F30" s="348">
        <v>4</v>
      </c>
      <c r="G30" s="347"/>
      <c r="H30" s="348"/>
      <c r="I30" s="349"/>
      <c r="J30" s="348" t="s">
        <v>11</v>
      </c>
      <c r="K30" s="349"/>
      <c r="L30" s="348"/>
      <c r="M30" s="351"/>
      <c r="N30" s="352" t="s">
        <v>993</v>
      </c>
      <c r="O30" s="354"/>
    </row>
    <row r="31" spans="2:15" hidden="1" x14ac:dyDescent="0.25">
      <c r="B31" s="248"/>
      <c r="D31" s="346">
        <v>1130.3900000000001</v>
      </c>
      <c r="E31" s="347" t="s">
        <v>42</v>
      </c>
      <c r="F31" s="348">
        <v>4</v>
      </c>
      <c r="G31" s="347"/>
      <c r="H31" s="348"/>
      <c r="I31" s="349"/>
      <c r="J31" s="348" t="s">
        <v>11</v>
      </c>
      <c r="K31" s="349"/>
      <c r="L31" s="348"/>
      <c r="M31" s="351"/>
      <c r="N31" s="352" t="s">
        <v>993</v>
      </c>
      <c r="O31" s="354"/>
    </row>
    <row r="32" spans="2:15" hidden="1" x14ac:dyDescent="0.25">
      <c r="B32" s="248"/>
      <c r="D32" s="346">
        <v>1130.51</v>
      </c>
      <c r="E32" s="347" t="s">
        <v>43</v>
      </c>
      <c r="F32" s="348">
        <v>4</v>
      </c>
      <c r="G32" s="347"/>
      <c r="H32" s="348">
        <v>1137</v>
      </c>
      <c r="I32" s="347" t="s">
        <v>44</v>
      </c>
      <c r="J32" s="348" t="s">
        <v>11</v>
      </c>
      <c r="K32" s="349"/>
      <c r="L32" s="348"/>
      <c r="M32" s="351"/>
      <c r="N32" s="352" t="s">
        <v>993</v>
      </c>
      <c r="O32" s="354"/>
    </row>
    <row r="33" spans="2:15" hidden="1" x14ac:dyDescent="0.25">
      <c r="B33" s="248"/>
      <c r="D33" s="346">
        <v>1130.52</v>
      </c>
      <c r="E33" s="349" t="s">
        <v>45</v>
      </c>
      <c r="F33" s="348">
        <v>4</v>
      </c>
      <c r="G33" s="349"/>
      <c r="H33" s="348">
        <v>1138</v>
      </c>
      <c r="I33" s="347" t="s">
        <v>46</v>
      </c>
      <c r="J33" s="348" t="s">
        <v>11</v>
      </c>
      <c r="K33" s="349"/>
      <c r="L33" s="348"/>
      <c r="M33" s="351"/>
      <c r="N33" s="352" t="s">
        <v>994</v>
      </c>
      <c r="O33" s="354"/>
    </row>
    <row r="34" spans="2:15" hidden="1" x14ac:dyDescent="0.25">
      <c r="B34" s="248"/>
      <c r="D34" s="346">
        <v>1130.9100000000001</v>
      </c>
      <c r="E34" s="347" t="s">
        <v>47</v>
      </c>
      <c r="F34" s="348">
        <v>4</v>
      </c>
      <c r="G34" s="347"/>
      <c r="H34" s="348"/>
      <c r="I34" s="347"/>
      <c r="J34" s="348" t="s">
        <v>11</v>
      </c>
      <c r="K34" s="349"/>
      <c r="L34" s="348"/>
      <c r="M34" s="351"/>
      <c r="N34" s="352" t="s">
        <v>993</v>
      </c>
      <c r="O34" s="354"/>
    </row>
    <row r="35" spans="2:15" hidden="1" x14ac:dyDescent="0.25">
      <c r="B35" s="248"/>
      <c r="D35" s="346">
        <v>1130.92</v>
      </c>
      <c r="E35" s="347" t="s">
        <v>48</v>
      </c>
      <c r="F35" s="348">
        <v>4</v>
      </c>
      <c r="G35" s="347"/>
      <c r="H35" s="348"/>
      <c r="I35" s="347"/>
      <c r="J35" s="348" t="s">
        <v>11</v>
      </c>
      <c r="K35" s="349"/>
      <c r="L35" s="348"/>
      <c r="M35" s="351"/>
      <c r="N35" s="352" t="s">
        <v>994</v>
      </c>
      <c r="O35" s="354"/>
    </row>
    <row r="36" spans="2:15" s="7" customFormat="1" hidden="1" x14ac:dyDescent="0.25">
      <c r="B36" s="251"/>
      <c r="D36" s="355">
        <v>1140</v>
      </c>
      <c r="E36" s="355" t="s">
        <v>49</v>
      </c>
      <c r="F36" s="356">
        <v>3</v>
      </c>
      <c r="G36" s="357"/>
      <c r="H36" s="356"/>
      <c r="I36" s="357"/>
      <c r="J36" s="356" t="s">
        <v>7</v>
      </c>
      <c r="K36" s="355" t="s">
        <v>49</v>
      </c>
      <c r="L36" s="356"/>
      <c r="M36" s="358"/>
      <c r="N36" s="359" t="s">
        <v>993</v>
      </c>
      <c r="O36" s="360"/>
    </row>
    <row r="37" spans="2:15" x14ac:dyDescent="0.25">
      <c r="B37" s="248"/>
      <c r="D37" s="339">
        <v>1140.01</v>
      </c>
      <c r="E37" s="340" t="s">
        <v>50</v>
      </c>
      <c r="F37" s="341">
        <v>4</v>
      </c>
      <c r="G37" s="340"/>
      <c r="H37" s="341">
        <v>1140</v>
      </c>
      <c r="I37" s="340" t="s">
        <v>51</v>
      </c>
      <c r="J37" s="341" t="s">
        <v>11</v>
      </c>
      <c r="K37" s="306" t="s">
        <v>1123</v>
      </c>
      <c r="L37" s="341"/>
      <c r="M37" s="343"/>
      <c r="N37" s="344" t="s">
        <v>993</v>
      </c>
      <c r="O37" s="361"/>
    </row>
    <row r="38" spans="2:15" hidden="1" x14ac:dyDescent="0.25">
      <c r="B38" s="248"/>
      <c r="D38" s="346">
        <v>1140.1099999999999</v>
      </c>
      <c r="E38" s="347" t="s">
        <v>52</v>
      </c>
      <c r="F38" s="348">
        <v>4</v>
      </c>
      <c r="G38" s="347"/>
      <c r="H38" s="348"/>
      <c r="I38" s="347"/>
      <c r="J38" s="348" t="s">
        <v>11</v>
      </c>
      <c r="K38" s="349" t="s">
        <v>1458</v>
      </c>
      <c r="L38" s="341"/>
      <c r="M38" s="351"/>
      <c r="N38" s="344" t="s">
        <v>993</v>
      </c>
      <c r="O38" s="354" t="s">
        <v>1448</v>
      </c>
    </row>
    <row r="39" spans="2:15" hidden="1" x14ac:dyDescent="0.25">
      <c r="B39" s="248"/>
      <c r="D39" s="346">
        <v>1140.1199999999999</v>
      </c>
      <c r="E39" s="347" t="s">
        <v>53</v>
      </c>
      <c r="F39" s="348">
        <v>4</v>
      </c>
      <c r="G39" s="347"/>
      <c r="H39" s="348"/>
      <c r="I39" s="347"/>
      <c r="J39" s="348" t="s">
        <v>11</v>
      </c>
      <c r="K39" s="349"/>
      <c r="L39" s="348"/>
      <c r="M39" s="351"/>
      <c r="N39" s="352" t="s">
        <v>993</v>
      </c>
      <c r="O39" s="354"/>
    </row>
    <row r="40" spans="2:15" hidden="1" x14ac:dyDescent="0.25">
      <c r="B40" s="248"/>
      <c r="D40" s="346">
        <v>1140.1300000000001</v>
      </c>
      <c r="E40" s="347" t="s">
        <v>54</v>
      </c>
      <c r="F40" s="348">
        <v>4</v>
      </c>
      <c r="G40" s="347"/>
      <c r="H40" s="348"/>
      <c r="I40" s="347"/>
      <c r="J40" s="348" t="s">
        <v>11</v>
      </c>
      <c r="K40" s="349"/>
      <c r="L40" s="348"/>
      <c r="M40" s="351"/>
      <c r="N40" s="352" t="s">
        <v>993</v>
      </c>
      <c r="O40" s="354"/>
    </row>
    <row r="41" spans="2:15" s="3" customFormat="1" hidden="1" x14ac:dyDescent="0.25">
      <c r="B41" s="241"/>
      <c r="D41" s="346">
        <v>1140.21</v>
      </c>
      <c r="E41" s="347" t="s">
        <v>55</v>
      </c>
      <c r="F41" s="348">
        <v>4</v>
      </c>
      <c r="G41" s="347"/>
      <c r="H41" s="348"/>
      <c r="I41" s="347"/>
      <c r="J41" s="348" t="s">
        <v>11</v>
      </c>
      <c r="K41" s="349"/>
      <c r="L41" s="348"/>
      <c r="M41" s="351"/>
      <c r="N41" s="352" t="s">
        <v>993</v>
      </c>
      <c r="O41" s="354"/>
    </row>
    <row r="42" spans="2:15" s="3" customFormat="1" hidden="1" x14ac:dyDescent="0.25">
      <c r="B42" s="241"/>
      <c r="D42" s="346">
        <v>1140.31</v>
      </c>
      <c r="E42" s="347" t="s">
        <v>56</v>
      </c>
      <c r="F42" s="348">
        <v>4</v>
      </c>
      <c r="G42" s="347"/>
      <c r="H42" s="348"/>
      <c r="I42" s="347"/>
      <c r="J42" s="348" t="s">
        <v>11</v>
      </c>
      <c r="K42" s="349"/>
      <c r="L42" s="348"/>
      <c r="M42" s="351"/>
      <c r="N42" s="352" t="s">
        <v>993</v>
      </c>
      <c r="O42" s="354"/>
    </row>
    <row r="43" spans="2:15" s="3" customFormat="1" hidden="1" x14ac:dyDescent="0.25">
      <c r="B43" s="241"/>
      <c r="D43" s="346">
        <v>1140.4100000000001</v>
      </c>
      <c r="E43" s="347" t="s">
        <v>57</v>
      </c>
      <c r="F43" s="348">
        <v>4</v>
      </c>
      <c r="G43" s="347"/>
      <c r="H43" s="348"/>
      <c r="I43" s="347"/>
      <c r="J43" s="348" t="s">
        <v>11</v>
      </c>
      <c r="K43" s="349"/>
      <c r="L43" s="348"/>
      <c r="M43" s="351"/>
      <c r="N43" s="352" t="s">
        <v>993</v>
      </c>
      <c r="O43" s="354"/>
    </row>
    <row r="44" spans="2:15" x14ac:dyDescent="0.25">
      <c r="B44" s="248"/>
      <c r="D44" s="339">
        <v>1140.9100000000001</v>
      </c>
      <c r="E44" s="340" t="s">
        <v>58</v>
      </c>
      <c r="F44" s="341">
        <v>4</v>
      </c>
      <c r="G44" s="340"/>
      <c r="H44" s="341"/>
      <c r="I44" s="340"/>
      <c r="J44" s="341" t="s">
        <v>11</v>
      </c>
      <c r="K44" s="306" t="s">
        <v>1122</v>
      </c>
      <c r="L44" s="342"/>
      <c r="M44" s="343"/>
      <c r="N44" s="344" t="s">
        <v>993</v>
      </c>
      <c r="O44" s="345"/>
    </row>
    <row r="45" spans="2:15" s="7" customFormat="1" hidden="1" x14ac:dyDescent="0.25">
      <c r="B45" s="251"/>
      <c r="D45" s="355">
        <v>1145</v>
      </c>
      <c r="E45" s="355" t="s">
        <v>59</v>
      </c>
      <c r="F45" s="356">
        <v>3</v>
      </c>
      <c r="G45" s="357"/>
      <c r="H45" s="356"/>
      <c r="I45" s="357"/>
      <c r="J45" s="356" t="s">
        <v>7</v>
      </c>
      <c r="K45" s="355" t="s">
        <v>59</v>
      </c>
      <c r="L45" s="364"/>
      <c r="M45" s="358"/>
      <c r="N45" s="359" t="s">
        <v>993</v>
      </c>
      <c r="O45" s="365"/>
    </row>
    <row r="46" spans="2:15" x14ac:dyDescent="0.25">
      <c r="B46" s="248"/>
      <c r="D46" s="339">
        <v>1145.01</v>
      </c>
      <c r="E46" s="340" t="s">
        <v>60</v>
      </c>
      <c r="F46" s="341">
        <v>4</v>
      </c>
      <c r="G46" s="340"/>
      <c r="H46" s="341"/>
      <c r="I46" s="340"/>
      <c r="J46" s="341" t="s">
        <v>11</v>
      </c>
      <c r="K46" s="306" t="s">
        <v>1124</v>
      </c>
      <c r="L46" s="362"/>
      <c r="M46" s="343"/>
      <c r="N46" s="344" t="s">
        <v>993</v>
      </c>
      <c r="O46" s="361"/>
    </row>
    <row r="47" spans="2:15" hidden="1" x14ac:dyDescent="0.25">
      <c r="B47" s="248"/>
      <c r="D47" s="346">
        <v>1145.02</v>
      </c>
      <c r="E47" s="347" t="s">
        <v>61</v>
      </c>
      <c r="F47" s="348">
        <v>4</v>
      </c>
      <c r="G47" s="347"/>
      <c r="H47" s="348"/>
      <c r="I47" s="347"/>
      <c r="J47" s="348" t="s">
        <v>11</v>
      </c>
      <c r="K47" s="349"/>
      <c r="L47" s="348"/>
      <c r="M47" s="351"/>
      <c r="N47" s="352" t="s">
        <v>994</v>
      </c>
      <c r="O47" s="354"/>
    </row>
    <row r="48" spans="2:15" s="7" customFormat="1" hidden="1" x14ac:dyDescent="0.25">
      <c r="B48" s="251"/>
      <c r="D48" s="355">
        <v>1146</v>
      </c>
      <c r="E48" s="355" t="s">
        <v>62</v>
      </c>
      <c r="F48" s="356">
        <v>3</v>
      </c>
      <c r="G48" s="357"/>
      <c r="H48" s="356"/>
      <c r="I48" s="357"/>
      <c r="J48" s="356" t="s">
        <v>11</v>
      </c>
      <c r="K48" s="355"/>
      <c r="L48" s="356"/>
      <c r="M48" s="358"/>
      <c r="N48" s="359" t="s">
        <v>993</v>
      </c>
      <c r="O48" s="360"/>
    </row>
    <row r="49" spans="2:15" hidden="1" x14ac:dyDescent="0.25">
      <c r="B49" s="248"/>
      <c r="D49" s="346">
        <v>1146.01</v>
      </c>
      <c r="E49" s="347" t="s">
        <v>63</v>
      </c>
      <c r="F49" s="348">
        <v>4</v>
      </c>
      <c r="G49" s="347"/>
      <c r="H49" s="348"/>
      <c r="I49" s="347"/>
      <c r="J49" s="348" t="s">
        <v>11</v>
      </c>
      <c r="K49" s="349"/>
      <c r="L49" s="350"/>
      <c r="M49" s="351"/>
      <c r="N49" s="352" t="s">
        <v>993</v>
      </c>
      <c r="O49" s="353"/>
    </row>
    <row r="50" spans="2:15" hidden="1" x14ac:dyDescent="0.25">
      <c r="B50" s="248"/>
      <c r="D50" s="346">
        <v>1146.02</v>
      </c>
      <c r="E50" s="347" t="s">
        <v>64</v>
      </c>
      <c r="F50" s="348">
        <v>4</v>
      </c>
      <c r="G50" s="347"/>
      <c r="H50" s="348"/>
      <c r="I50" s="347"/>
      <c r="J50" s="348" t="s">
        <v>11</v>
      </c>
      <c r="K50" s="349"/>
      <c r="L50" s="350"/>
      <c r="M50" s="351"/>
      <c r="N50" s="352" t="s">
        <v>994</v>
      </c>
      <c r="O50" s="353"/>
    </row>
    <row r="51" spans="2:15" s="7" customFormat="1" hidden="1" x14ac:dyDescent="0.25">
      <c r="B51" s="251"/>
      <c r="D51" s="355">
        <v>1160</v>
      </c>
      <c r="E51" s="355" t="s">
        <v>65</v>
      </c>
      <c r="F51" s="356">
        <v>3</v>
      </c>
      <c r="G51" s="357"/>
      <c r="H51" s="356"/>
      <c r="I51" s="357"/>
      <c r="J51" s="356" t="s">
        <v>7</v>
      </c>
      <c r="K51" s="355" t="s">
        <v>65</v>
      </c>
      <c r="L51" s="364"/>
      <c r="M51" s="358"/>
      <c r="N51" s="359" t="s">
        <v>993</v>
      </c>
      <c r="O51" s="365"/>
    </row>
    <row r="52" spans="2:15" x14ac:dyDescent="0.25">
      <c r="B52" s="248"/>
      <c r="D52" s="339">
        <v>1160.01</v>
      </c>
      <c r="E52" s="340" t="s">
        <v>66</v>
      </c>
      <c r="F52" s="341">
        <v>4</v>
      </c>
      <c r="G52" s="340"/>
      <c r="H52" s="341">
        <v>1160</v>
      </c>
      <c r="I52" s="340" t="s">
        <v>67</v>
      </c>
      <c r="J52" s="341" t="s">
        <v>11</v>
      </c>
      <c r="K52" s="306" t="s">
        <v>1125</v>
      </c>
      <c r="L52" s="342"/>
      <c r="M52" s="343"/>
      <c r="N52" s="344" t="s">
        <v>993</v>
      </c>
      <c r="O52" s="345"/>
    </row>
    <row r="53" spans="2:15" x14ac:dyDescent="0.25">
      <c r="B53" s="248"/>
      <c r="D53" s="339">
        <v>1160.1099999999999</v>
      </c>
      <c r="E53" s="340" t="s">
        <v>68</v>
      </c>
      <c r="F53" s="341">
        <v>4</v>
      </c>
      <c r="G53" s="340"/>
      <c r="H53" s="341">
        <v>1165</v>
      </c>
      <c r="I53" s="340" t="s">
        <v>69</v>
      </c>
      <c r="J53" s="341" t="s">
        <v>11</v>
      </c>
      <c r="K53" s="306" t="s">
        <v>69</v>
      </c>
      <c r="L53" s="341"/>
      <c r="M53" s="343"/>
      <c r="N53" s="344" t="s">
        <v>993</v>
      </c>
      <c r="O53" s="361"/>
    </row>
    <row r="54" spans="2:15" hidden="1" x14ac:dyDescent="0.25">
      <c r="B54" s="248"/>
      <c r="D54" s="346">
        <v>1160.21</v>
      </c>
      <c r="E54" s="347" t="s">
        <v>70</v>
      </c>
      <c r="F54" s="348">
        <v>4</v>
      </c>
      <c r="G54" s="347"/>
      <c r="H54" s="348"/>
      <c r="I54" s="347"/>
      <c r="J54" s="348" t="s">
        <v>11</v>
      </c>
      <c r="K54" s="349"/>
      <c r="L54" s="348"/>
      <c r="M54" s="351"/>
      <c r="N54" s="352" t="s">
        <v>993</v>
      </c>
      <c r="O54" s="354"/>
    </row>
    <row r="55" spans="2:15" s="7" customFormat="1" hidden="1" x14ac:dyDescent="0.25">
      <c r="B55" s="251"/>
      <c r="D55" s="355">
        <v>1170</v>
      </c>
      <c r="E55" s="355" t="s">
        <v>71</v>
      </c>
      <c r="F55" s="356">
        <v>3</v>
      </c>
      <c r="G55" s="357"/>
      <c r="H55" s="356"/>
      <c r="I55" s="357"/>
      <c r="J55" s="356" t="s">
        <v>7</v>
      </c>
      <c r="K55" s="355" t="s">
        <v>71</v>
      </c>
      <c r="L55" s="356"/>
      <c r="M55" s="358"/>
      <c r="N55" s="359" t="s">
        <v>993</v>
      </c>
      <c r="O55" s="360"/>
    </row>
    <row r="56" spans="2:15" hidden="1" x14ac:dyDescent="0.25">
      <c r="B56" s="248"/>
      <c r="D56" s="346">
        <v>1170.01</v>
      </c>
      <c r="E56" s="347" t="s">
        <v>72</v>
      </c>
      <c r="F56" s="348">
        <v>4</v>
      </c>
      <c r="G56" s="347"/>
      <c r="H56" s="348"/>
      <c r="I56" s="347"/>
      <c r="J56" s="348" t="s">
        <v>11</v>
      </c>
      <c r="K56" s="349"/>
      <c r="L56" s="348"/>
      <c r="M56" s="351"/>
      <c r="N56" s="352" t="s">
        <v>993</v>
      </c>
      <c r="O56" s="354"/>
    </row>
    <row r="57" spans="2:15" x14ac:dyDescent="0.25">
      <c r="B57" s="248"/>
      <c r="D57" s="339">
        <v>1170.1099999999999</v>
      </c>
      <c r="E57" s="340" t="s">
        <v>73</v>
      </c>
      <c r="F57" s="341">
        <v>4</v>
      </c>
      <c r="G57" s="340"/>
      <c r="H57" s="341">
        <v>1170</v>
      </c>
      <c r="I57" s="340" t="s">
        <v>74</v>
      </c>
      <c r="J57" s="341" t="s">
        <v>11</v>
      </c>
      <c r="K57" s="306" t="s">
        <v>1126</v>
      </c>
      <c r="L57" s="342"/>
      <c r="M57" s="343"/>
      <c r="N57" s="344" t="s">
        <v>993</v>
      </c>
      <c r="O57" s="345"/>
    </row>
    <row r="58" spans="2:15" x14ac:dyDescent="0.25">
      <c r="B58" s="248"/>
      <c r="D58" s="339">
        <v>1170.21</v>
      </c>
      <c r="E58" s="340" t="s">
        <v>75</v>
      </c>
      <c r="F58" s="341">
        <v>4</v>
      </c>
      <c r="G58" s="340"/>
      <c r="H58" s="341">
        <v>1175</v>
      </c>
      <c r="I58" s="340" t="s">
        <v>76</v>
      </c>
      <c r="J58" s="341" t="s">
        <v>11</v>
      </c>
      <c r="K58" s="306" t="s">
        <v>1127</v>
      </c>
      <c r="L58" s="341"/>
      <c r="M58" s="343"/>
      <c r="N58" s="344" t="s">
        <v>993</v>
      </c>
      <c r="O58" s="361"/>
    </row>
    <row r="59" spans="2:15" s="7" customFormat="1" hidden="1" x14ac:dyDescent="0.25">
      <c r="B59" s="251"/>
      <c r="D59" s="355">
        <v>1180</v>
      </c>
      <c r="E59" s="355" t="s">
        <v>77</v>
      </c>
      <c r="F59" s="356">
        <v>3</v>
      </c>
      <c r="G59" s="357"/>
      <c r="H59" s="356"/>
      <c r="I59" s="357"/>
      <c r="J59" s="356" t="s">
        <v>11</v>
      </c>
      <c r="K59" s="355"/>
      <c r="L59" s="356"/>
      <c r="M59" s="358"/>
      <c r="N59" s="359" t="s">
        <v>993</v>
      </c>
      <c r="O59" s="360"/>
    </row>
    <row r="60" spans="2:15" hidden="1" x14ac:dyDescent="0.25">
      <c r="B60" s="248"/>
      <c r="D60" s="346">
        <v>1180.01</v>
      </c>
      <c r="E60" s="347" t="s">
        <v>78</v>
      </c>
      <c r="F60" s="348">
        <v>4</v>
      </c>
      <c r="G60" s="347"/>
      <c r="H60" s="348">
        <v>1180</v>
      </c>
      <c r="I60" s="347" t="s">
        <v>77</v>
      </c>
      <c r="J60" s="348" t="s">
        <v>11</v>
      </c>
      <c r="K60" s="349"/>
      <c r="L60" s="348"/>
      <c r="M60" s="351"/>
      <c r="N60" s="352" t="s">
        <v>993</v>
      </c>
      <c r="O60" s="354"/>
    </row>
    <row r="61" spans="2:15" s="7" customFormat="1" hidden="1" x14ac:dyDescent="0.25">
      <c r="B61" s="251"/>
      <c r="D61" s="355">
        <v>1190</v>
      </c>
      <c r="E61" s="355" t="s">
        <v>79</v>
      </c>
      <c r="F61" s="356">
        <v>3</v>
      </c>
      <c r="G61" s="357"/>
      <c r="H61" s="356"/>
      <c r="I61" s="357"/>
      <c r="J61" s="356" t="s">
        <v>7</v>
      </c>
      <c r="K61" s="355" t="s">
        <v>79</v>
      </c>
      <c r="L61" s="356"/>
      <c r="M61" s="358"/>
      <c r="N61" s="359" t="s">
        <v>993</v>
      </c>
      <c r="O61" s="360"/>
    </row>
    <row r="62" spans="2:15" x14ac:dyDescent="0.25">
      <c r="B62" s="248"/>
      <c r="D62" s="339">
        <v>1190.01</v>
      </c>
      <c r="E62" s="340" t="s">
        <v>80</v>
      </c>
      <c r="F62" s="341">
        <v>4</v>
      </c>
      <c r="G62" s="340"/>
      <c r="H62" s="341">
        <v>1190</v>
      </c>
      <c r="I62" s="340" t="s">
        <v>81</v>
      </c>
      <c r="J62" s="341" t="s">
        <v>11</v>
      </c>
      <c r="K62" s="306" t="s">
        <v>1128</v>
      </c>
      <c r="L62" s="341"/>
      <c r="M62" s="343"/>
      <c r="N62" s="344" t="s">
        <v>993</v>
      </c>
      <c r="O62" s="361"/>
    </row>
    <row r="63" spans="2:15" hidden="1" x14ac:dyDescent="0.25">
      <c r="B63" s="248"/>
      <c r="D63" s="346">
        <v>1190.1099999999999</v>
      </c>
      <c r="E63" s="347" t="s">
        <v>82</v>
      </c>
      <c r="F63" s="348">
        <v>4</v>
      </c>
      <c r="G63" s="347"/>
      <c r="H63" s="348"/>
      <c r="I63" s="347"/>
      <c r="J63" s="348" t="s">
        <v>11</v>
      </c>
      <c r="K63" s="349"/>
      <c r="L63" s="348"/>
      <c r="M63" s="351"/>
      <c r="N63" s="352" t="s">
        <v>993</v>
      </c>
      <c r="O63" s="354"/>
    </row>
    <row r="64" spans="2:15" hidden="1" x14ac:dyDescent="0.25">
      <c r="B64" s="248"/>
      <c r="D64" s="346">
        <v>1190.31</v>
      </c>
      <c r="E64" s="347" t="s">
        <v>83</v>
      </c>
      <c r="F64" s="348">
        <v>4</v>
      </c>
      <c r="G64" s="347"/>
      <c r="H64" s="348"/>
      <c r="I64" s="347"/>
      <c r="J64" s="348" t="s">
        <v>11</v>
      </c>
      <c r="K64" s="349"/>
      <c r="L64" s="363"/>
      <c r="M64" s="351"/>
      <c r="N64" s="352" t="s">
        <v>993</v>
      </c>
      <c r="O64" s="354"/>
    </row>
    <row r="65" spans="2:15" hidden="1" x14ac:dyDescent="0.25">
      <c r="B65" s="248"/>
      <c r="D65" s="346">
        <v>1190.32</v>
      </c>
      <c r="E65" s="347" t="s">
        <v>84</v>
      </c>
      <c r="F65" s="348">
        <v>4</v>
      </c>
      <c r="G65" s="347"/>
      <c r="H65" s="348"/>
      <c r="I65" s="347"/>
      <c r="J65" s="348" t="s">
        <v>11</v>
      </c>
      <c r="K65" s="349"/>
      <c r="L65" s="348"/>
      <c r="M65" s="351"/>
      <c r="N65" s="352" t="s">
        <v>993</v>
      </c>
      <c r="O65" s="354"/>
    </row>
    <row r="66" spans="2:15" hidden="1" x14ac:dyDescent="0.25">
      <c r="B66" s="248"/>
      <c r="D66" s="346">
        <v>1190.33</v>
      </c>
      <c r="E66" s="347" t="s">
        <v>85</v>
      </c>
      <c r="F66" s="348">
        <v>4</v>
      </c>
      <c r="G66" s="347"/>
      <c r="H66" s="348"/>
      <c r="I66" s="347"/>
      <c r="J66" s="348" t="s">
        <v>11</v>
      </c>
      <c r="K66" s="349"/>
      <c r="L66" s="348"/>
      <c r="M66" s="351"/>
      <c r="N66" s="352" t="s">
        <v>993</v>
      </c>
      <c r="O66" s="354"/>
    </row>
    <row r="67" spans="2:15" hidden="1" x14ac:dyDescent="0.25">
      <c r="B67" s="248"/>
      <c r="D67" s="346">
        <v>1190.3399999999999</v>
      </c>
      <c r="E67" s="347" t="s">
        <v>86</v>
      </c>
      <c r="F67" s="348">
        <v>4</v>
      </c>
      <c r="G67" s="347"/>
      <c r="H67" s="348"/>
      <c r="I67" s="347"/>
      <c r="J67" s="348" t="s">
        <v>11</v>
      </c>
      <c r="K67" s="349"/>
      <c r="L67" s="348"/>
      <c r="M67" s="351"/>
      <c r="N67" s="352" t="s">
        <v>993</v>
      </c>
      <c r="O67" s="354"/>
    </row>
    <row r="68" spans="2:15" hidden="1" x14ac:dyDescent="0.25">
      <c r="B68" s="248"/>
      <c r="D68" s="346">
        <v>1190.3499999999999</v>
      </c>
      <c r="E68" s="347" t="s">
        <v>87</v>
      </c>
      <c r="F68" s="348">
        <v>4</v>
      </c>
      <c r="G68" s="347"/>
      <c r="H68" s="348"/>
      <c r="I68" s="347"/>
      <c r="J68" s="348" t="s">
        <v>11</v>
      </c>
      <c r="K68" s="349"/>
      <c r="L68" s="348"/>
      <c r="M68" s="351"/>
      <c r="N68" s="352" t="s">
        <v>993</v>
      </c>
      <c r="O68" s="354"/>
    </row>
    <row r="69" spans="2:15" hidden="1" x14ac:dyDescent="0.25">
      <c r="B69" s="248"/>
      <c r="D69" s="346">
        <v>1190.3900000000001</v>
      </c>
      <c r="E69" s="347" t="s">
        <v>88</v>
      </c>
      <c r="F69" s="348">
        <v>4</v>
      </c>
      <c r="G69" s="347"/>
      <c r="H69" s="348"/>
      <c r="I69" s="347"/>
      <c r="J69" s="348" t="s">
        <v>11</v>
      </c>
      <c r="K69" s="349"/>
      <c r="L69" s="348"/>
      <c r="M69" s="351"/>
      <c r="N69" s="352" t="s">
        <v>993</v>
      </c>
      <c r="O69" s="354"/>
    </row>
    <row r="70" spans="2:15" hidden="1" x14ac:dyDescent="0.25">
      <c r="B70" s="248"/>
      <c r="D70" s="346">
        <v>1190.4100000000001</v>
      </c>
      <c r="E70" s="347" t="s">
        <v>89</v>
      </c>
      <c r="F70" s="348">
        <v>4</v>
      </c>
      <c r="G70" s="347"/>
      <c r="H70" s="348"/>
      <c r="I70" s="347"/>
      <c r="J70" s="348" t="s">
        <v>11</v>
      </c>
      <c r="K70" s="349"/>
      <c r="L70" s="348"/>
      <c r="M70" s="351"/>
      <c r="N70" s="352" t="s">
        <v>993</v>
      </c>
      <c r="O70" s="354"/>
    </row>
    <row r="71" spans="2:15" hidden="1" x14ac:dyDescent="0.25">
      <c r="B71" s="248"/>
      <c r="D71" s="346">
        <v>1190.42</v>
      </c>
      <c r="E71" s="347" t="s">
        <v>90</v>
      </c>
      <c r="F71" s="348">
        <v>4</v>
      </c>
      <c r="G71" s="347"/>
      <c r="H71" s="348"/>
      <c r="I71" s="347"/>
      <c r="J71" s="348" t="s">
        <v>11</v>
      </c>
      <c r="K71" s="349"/>
      <c r="L71" s="348"/>
      <c r="M71" s="351"/>
      <c r="N71" s="352" t="s">
        <v>993</v>
      </c>
      <c r="O71" s="354"/>
    </row>
    <row r="72" spans="2:15" hidden="1" x14ac:dyDescent="0.25">
      <c r="B72" s="248"/>
      <c r="D72" s="346">
        <v>1190.43</v>
      </c>
      <c r="E72" s="347" t="s">
        <v>91</v>
      </c>
      <c r="F72" s="348">
        <v>4</v>
      </c>
      <c r="G72" s="347"/>
      <c r="H72" s="348"/>
      <c r="I72" s="347"/>
      <c r="J72" s="348" t="s">
        <v>11</v>
      </c>
      <c r="K72" s="349"/>
      <c r="L72" s="348"/>
      <c r="M72" s="351"/>
      <c r="N72" s="352" t="s">
        <v>993</v>
      </c>
      <c r="O72" s="354"/>
    </row>
    <row r="73" spans="2:15" hidden="1" x14ac:dyDescent="0.25">
      <c r="B73" s="248"/>
      <c r="D73" s="346">
        <v>1190.49</v>
      </c>
      <c r="E73" s="347" t="s">
        <v>92</v>
      </c>
      <c r="F73" s="348">
        <v>4</v>
      </c>
      <c r="G73" s="347"/>
      <c r="H73" s="348"/>
      <c r="I73" s="347"/>
      <c r="J73" s="348" t="s">
        <v>11</v>
      </c>
      <c r="K73" s="349"/>
      <c r="L73" s="348"/>
      <c r="M73" s="351"/>
      <c r="N73" s="352" t="s">
        <v>993</v>
      </c>
      <c r="O73" s="354"/>
    </row>
    <row r="74" spans="2:15" hidden="1" x14ac:dyDescent="0.25">
      <c r="B74" s="248"/>
      <c r="D74" s="346">
        <v>1190.51</v>
      </c>
      <c r="E74" s="347" t="s">
        <v>93</v>
      </c>
      <c r="F74" s="348">
        <v>4</v>
      </c>
      <c r="G74" s="347"/>
      <c r="H74" s="348"/>
      <c r="I74" s="347"/>
      <c r="J74" s="348" t="s">
        <v>11</v>
      </c>
      <c r="K74" s="349"/>
      <c r="L74" s="348"/>
      <c r="M74" s="351"/>
      <c r="N74" s="352" t="s">
        <v>993</v>
      </c>
      <c r="O74" s="354"/>
    </row>
    <row r="75" spans="2:15" hidden="1" x14ac:dyDescent="0.25">
      <c r="B75" s="248"/>
      <c r="D75" s="346">
        <v>1190.52</v>
      </c>
      <c r="E75" s="347" t="s">
        <v>94</v>
      </c>
      <c r="F75" s="348">
        <v>4</v>
      </c>
      <c r="G75" s="347"/>
      <c r="H75" s="348"/>
      <c r="I75" s="347"/>
      <c r="J75" s="348" t="s">
        <v>11</v>
      </c>
      <c r="K75" s="349"/>
      <c r="L75" s="348"/>
      <c r="M75" s="351"/>
      <c r="N75" s="352" t="s">
        <v>993</v>
      </c>
      <c r="O75" s="354"/>
    </row>
    <row r="76" spans="2:15" hidden="1" x14ac:dyDescent="0.25">
      <c r="B76" s="248"/>
      <c r="D76" s="346">
        <v>1190.53</v>
      </c>
      <c r="E76" s="347" t="s">
        <v>95</v>
      </c>
      <c r="F76" s="348">
        <v>4</v>
      </c>
      <c r="G76" s="347"/>
      <c r="H76" s="348"/>
      <c r="I76" s="347"/>
      <c r="J76" s="348" t="s">
        <v>11</v>
      </c>
      <c r="K76" s="349"/>
      <c r="L76" s="348"/>
      <c r="M76" s="351"/>
      <c r="N76" s="352" t="s">
        <v>993</v>
      </c>
      <c r="O76" s="354"/>
    </row>
    <row r="77" spans="2:15" hidden="1" x14ac:dyDescent="0.25">
      <c r="B77" s="248"/>
      <c r="D77" s="346">
        <v>1190.54</v>
      </c>
      <c r="E77" s="347" t="s">
        <v>96</v>
      </c>
      <c r="F77" s="348">
        <v>4</v>
      </c>
      <c r="G77" s="347"/>
      <c r="H77" s="348"/>
      <c r="I77" s="347"/>
      <c r="J77" s="348" t="s">
        <v>11</v>
      </c>
      <c r="K77" s="349"/>
      <c r="L77" s="348"/>
      <c r="M77" s="351"/>
      <c r="N77" s="352" t="s">
        <v>993</v>
      </c>
      <c r="O77" s="354"/>
    </row>
    <row r="78" spans="2:15" hidden="1" x14ac:dyDescent="0.25">
      <c r="B78" s="248"/>
      <c r="D78" s="346">
        <v>1190.55</v>
      </c>
      <c r="E78" s="347" t="s">
        <v>97</v>
      </c>
      <c r="F78" s="348">
        <v>4</v>
      </c>
      <c r="G78" s="347"/>
      <c r="H78" s="348"/>
      <c r="I78" s="347"/>
      <c r="J78" s="348" t="s">
        <v>11</v>
      </c>
      <c r="K78" s="349"/>
      <c r="L78" s="348"/>
      <c r="M78" s="351"/>
      <c r="N78" s="352" t="s">
        <v>993</v>
      </c>
      <c r="O78" s="354"/>
    </row>
    <row r="79" spans="2:15" hidden="1" x14ac:dyDescent="0.25">
      <c r="B79" s="248"/>
      <c r="D79" s="346">
        <v>1190.56</v>
      </c>
      <c r="E79" s="347" t="s">
        <v>98</v>
      </c>
      <c r="F79" s="348">
        <v>4</v>
      </c>
      <c r="G79" s="347"/>
      <c r="H79" s="348"/>
      <c r="I79" s="347"/>
      <c r="J79" s="348" t="s">
        <v>11</v>
      </c>
      <c r="K79" s="349"/>
      <c r="L79" s="348"/>
      <c r="M79" s="351"/>
      <c r="N79" s="352" t="s">
        <v>993</v>
      </c>
      <c r="O79" s="354"/>
    </row>
    <row r="80" spans="2:15" hidden="1" x14ac:dyDescent="0.25">
      <c r="B80" s="248"/>
      <c r="D80" s="346">
        <v>1190.6099999999999</v>
      </c>
      <c r="E80" s="347" t="s">
        <v>99</v>
      </c>
      <c r="F80" s="348">
        <v>4</v>
      </c>
      <c r="G80" s="347"/>
      <c r="H80" s="348"/>
      <c r="I80" s="347"/>
      <c r="J80" s="348" t="s">
        <v>11</v>
      </c>
      <c r="K80" s="349"/>
      <c r="L80" s="348"/>
      <c r="M80" s="351"/>
      <c r="N80" s="352" t="s">
        <v>993</v>
      </c>
      <c r="O80" s="354"/>
    </row>
    <row r="81" spans="2:15" hidden="1" x14ac:dyDescent="0.25">
      <c r="B81" s="248"/>
      <c r="D81" s="346">
        <v>1190.6199999999999</v>
      </c>
      <c r="E81" s="347" t="s">
        <v>100</v>
      </c>
      <c r="F81" s="348">
        <v>4</v>
      </c>
      <c r="G81" s="347"/>
      <c r="H81" s="348"/>
      <c r="I81" s="347"/>
      <c r="J81" s="348" t="s">
        <v>11</v>
      </c>
      <c r="K81" s="349"/>
      <c r="L81" s="348"/>
      <c r="M81" s="351"/>
      <c r="N81" s="352" t="s">
        <v>993</v>
      </c>
      <c r="O81" s="354"/>
    </row>
    <row r="82" spans="2:15" hidden="1" x14ac:dyDescent="0.25">
      <c r="B82" s="248"/>
      <c r="D82" s="346">
        <v>1190.6300000000001</v>
      </c>
      <c r="E82" s="347" t="s">
        <v>101</v>
      </c>
      <c r="F82" s="348">
        <v>4</v>
      </c>
      <c r="G82" s="347"/>
      <c r="H82" s="348"/>
      <c r="I82" s="347"/>
      <c r="J82" s="348" t="s">
        <v>11</v>
      </c>
      <c r="K82" s="349"/>
      <c r="L82" s="348"/>
      <c r="M82" s="351"/>
      <c r="N82" s="352" t="s">
        <v>993</v>
      </c>
      <c r="O82" s="354"/>
    </row>
    <row r="83" spans="2:15" hidden="1" x14ac:dyDescent="0.25">
      <c r="B83" s="248"/>
      <c r="D83" s="346">
        <v>1190.6400000000001</v>
      </c>
      <c r="E83" s="347" t="s">
        <v>102</v>
      </c>
      <c r="F83" s="348">
        <v>4</v>
      </c>
      <c r="G83" s="347"/>
      <c r="H83" s="348"/>
      <c r="I83" s="347"/>
      <c r="J83" s="348" t="s">
        <v>11</v>
      </c>
      <c r="K83" s="349"/>
      <c r="L83" s="348"/>
      <c r="M83" s="351"/>
      <c r="N83" s="352" t="s">
        <v>993</v>
      </c>
      <c r="O83" s="354"/>
    </row>
    <row r="84" spans="2:15" hidden="1" x14ac:dyDescent="0.25">
      <c r="B84" s="248"/>
      <c r="D84" s="346">
        <v>1190.71</v>
      </c>
      <c r="E84" s="347" t="s">
        <v>103</v>
      </c>
      <c r="F84" s="348">
        <v>4</v>
      </c>
      <c r="G84" s="347"/>
      <c r="H84" s="348"/>
      <c r="I84" s="347"/>
      <c r="J84" s="348" t="s">
        <v>11</v>
      </c>
      <c r="K84" s="349"/>
      <c r="L84" s="348"/>
      <c r="M84" s="351"/>
      <c r="N84" s="352" t="s">
        <v>993</v>
      </c>
      <c r="O84" s="354"/>
    </row>
    <row r="85" spans="2:15" hidden="1" x14ac:dyDescent="0.25">
      <c r="B85" s="248"/>
      <c r="D85" s="346">
        <v>1190.72</v>
      </c>
      <c r="E85" s="347" t="s">
        <v>104</v>
      </c>
      <c r="F85" s="348">
        <v>4</v>
      </c>
      <c r="G85" s="347"/>
      <c r="H85" s="348"/>
      <c r="I85" s="347"/>
      <c r="J85" s="348" t="s">
        <v>11</v>
      </c>
      <c r="K85" s="349"/>
      <c r="L85" s="348"/>
      <c r="M85" s="351"/>
      <c r="N85" s="352" t="s">
        <v>993</v>
      </c>
      <c r="O85" s="354"/>
    </row>
    <row r="86" spans="2:15" hidden="1" x14ac:dyDescent="0.25">
      <c r="B86" s="248"/>
      <c r="D86" s="346">
        <v>1190.73</v>
      </c>
      <c r="E86" s="347" t="s">
        <v>105</v>
      </c>
      <c r="F86" s="348">
        <v>4</v>
      </c>
      <c r="G86" s="347"/>
      <c r="H86" s="348"/>
      <c r="I86" s="347"/>
      <c r="J86" s="348" t="s">
        <v>11</v>
      </c>
      <c r="K86" s="349"/>
      <c r="L86" s="348"/>
      <c r="M86" s="351"/>
      <c r="N86" s="352" t="s">
        <v>993</v>
      </c>
      <c r="O86" s="354"/>
    </row>
    <row r="87" spans="2:15" hidden="1" x14ac:dyDescent="0.25">
      <c r="B87" s="248"/>
      <c r="D87" s="346">
        <v>1190.74</v>
      </c>
      <c r="E87" s="347" t="s">
        <v>106</v>
      </c>
      <c r="F87" s="348">
        <v>4</v>
      </c>
      <c r="G87" s="347"/>
      <c r="H87" s="348"/>
      <c r="I87" s="347"/>
      <c r="J87" s="348" t="s">
        <v>11</v>
      </c>
      <c r="K87" s="349"/>
      <c r="L87" s="348"/>
      <c r="M87" s="351"/>
      <c r="N87" s="352" t="s">
        <v>993</v>
      </c>
      <c r="O87" s="354"/>
    </row>
    <row r="88" spans="2:15" hidden="1" x14ac:dyDescent="0.25">
      <c r="B88" s="248"/>
      <c r="D88" s="346">
        <v>1190.75</v>
      </c>
      <c r="E88" s="347" t="s">
        <v>107</v>
      </c>
      <c r="F88" s="348">
        <v>4</v>
      </c>
      <c r="G88" s="347"/>
      <c r="H88" s="348"/>
      <c r="I88" s="347"/>
      <c r="J88" s="348" t="s">
        <v>11</v>
      </c>
      <c r="K88" s="349"/>
      <c r="L88" s="348"/>
      <c r="M88" s="351"/>
      <c r="N88" s="352" t="s">
        <v>993</v>
      </c>
      <c r="O88" s="354"/>
    </row>
    <row r="89" spans="2:15" hidden="1" x14ac:dyDescent="0.25">
      <c r="B89" s="248"/>
      <c r="D89" s="346">
        <v>1190.76</v>
      </c>
      <c r="E89" s="347" t="s">
        <v>108</v>
      </c>
      <c r="F89" s="348">
        <v>4</v>
      </c>
      <c r="G89" s="347"/>
      <c r="H89" s="348"/>
      <c r="I89" s="347"/>
      <c r="J89" s="348" t="s">
        <v>11</v>
      </c>
      <c r="K89" s="349"/>
      <c r="L89" s="348"/>
      <c r="M89" s="351"/>
      <c r="N89" s="352" t="s">
        <v>993</v>
      </c>
      <c r="O89" s="354"/>
    </row>
    <row r="90" spans="2:15" hidden="1" x14ac:dyDescent="0.25">
      <c r="B90" s="248"/>
      <c r="D90" s="346">
        <v>1190.81</v>
      </c>
      <c r="E90" s="347" t="s">
        <v>109</v>
      </c>
      <c r="F90" s="348">
        <v>4</v>
      </c>
      <c r="G90" s="347"/>
      <c r="H90" s="348"/>
      <c r="I90" s="347"/>
      <c r="J90" s="348" t="s">
        <v>11</v>
      </c>
      <c r="K90" s="349"/>
      <c r="L90" s="348"/>
      <c r="M90" s="351"/>
      <c r="N90" s="352" t="s">
        <v>993</v>
      </c>
      <c r="O90" s="354"/>
    </row>
    <row r="91" spans="2:15" hidden="1" x14ac:dyDescent="0.25">
      <c r="B91" s="248"/>
      <c r="D91" s="346">
        <v>1190.82</v>
      </c>
      <c r="E91" s="347" t="s">
        <v>110</v>
      </c>
      <c r="F91" s="348">
        <v>4</v>
      </c>
      <c r="G91" s="347"/>
      <c r="H91" s="348"/>
      <c r="I91" s="347"/>
      <c r="J91" s="348" t="s">
        <v>11</v>
      </c>
      <c r="K91" s="349"/>
      <c r="L91" s="348"/>
      <c r="M91" s="351"/>
      <c r="N91" s="352" t="s">
        <v>993</v>
      </c>
      <c r="O91" s="354"/>
    </row>
    <row r="92" spans="2:15" hidden="1" x14ac:dyDescent="0.25">
      <c r="B92" s="248"/>
      <c r="D92" s="346">
        <v>1190.83</v>
      </c>
      <c r="E92" s="347" t="s">
        <v>111</v>
      </c>
      <c r="F92" s="348">
        <v>4</v>
      </c>
      <c r="G92" s="347"/>
      <c r="H92" s="348"/>
      <c r="I92" s="347"/>
      <c r="J92" s="348" t="s">
        <v>11</v>
      </c>
      <c r="K92" s="349"/>
      <c r="L92" s="348"/>
      <c r="M92" s="351"/>
      <c r="N92" s="352" t="s">
        <v>993</v>
      </c>
      <c r="O92" s="354"/>
    </row>
    <row r="93" spans="2:15" hidden="1" x14ac:dyDescent="0.25">
      <c r="B93" s="248"/>
      <c r="D93" s="346">
        <v>1190.8399999999999</v>
      </c>
      <c r="E93" s="347" t="s">
        <v>112</v>
      </c>
      <c r="F93" s="348">
        <v>4</v>
      </c>
      <c r="G93" s="347"/>
      <c r="H93" s="347" t="s">
        <v>113</v>
      </c>
      <c r="I93" s="347"/>
      <c r="J93" s="348" t="s">
        <v>11</v>
      </c>
      <c r="K93" s="349"/>
      <c r="L93" s="348"/>
      <c r="M93" s="351"/>
      <c r="N93" s="352" t="s">
        <v>993</v>
      </c>
      <c r="O93" s="354"/>
    </row>
    <row r="94" spans="2:15" hidden="1" x14ac:dyDescent="0.25">
      <c r="B94" s="248"/>
      <c r="D94" s="346">
        <v>1190.9100000000001</v>
      </c>
      <c r="E94" s="347" t="s">
        <v>114</v>
      </c>
      <c r="F94" s="348">
        <v>4</v>
      </c>
      <c r="G94" s="347"/>
      <c r="H94" s="348"/>
      <c r="I94" s="347"/>
      <c r="J94" s="348" t="s">
        <v>11</v>
      </c>
      <c r="K94" s="349"/>
      <c r="L94" s="348"/>
      <c r="M94" s="351"/>
      <c r="N94" s="352" t="s">
        <v>993</v>
      </c>
      <c r="O94" s="354"/>
    </row>
    <row r="95" spans="2:15" hidden="1" x14ac:dyDescent="0.25">
      <c r="B95" s="248"/>
      <c r="D95" s="346">
        <v>1190.92</v>
      </c>
      <c r="E95" s="347" t="s">
        <v>115</v>
      </c>
      <c r="F95" s="348">
        <v>4</v>
      </c>
      <c r="G95" s="347"/>
      <c r="H95" s="348"/>
      <c r="I95" s="347"/>
      <c r="J95" s="348" t="s">
        <v>11</v>
      </c>
      <c r="K95" s="349"/>
      <c r="L95" s="348"/>
      <c r="M95" s="351"/>
      <c r="N95" s="352" t="s">
        <v>993</v>
      </c>
      <c r="O95" s="354"/>
    </row>
    <row r="96" spans="2:15" hidden="1" x14ac:dyDescent="0.25">
      <c r="B96" s="248"/>
      <c r="D96" s="346">
        <v>1190.93</v>
      </c>
      <c r="E96" s="347" t="s">
        <v>116</v>
      </c>
      <c r="F96" s="348">
        <v>4</v>
      </c>
      <c r="G96" s="347"/>
      <c r="H96" s="348"/>
      <c r="I96" s="347"/>
      <c r="J96" s="348" t="s">
        <v>11</v>
      </c>
      <c r="K96" s="349"/>
      <c r="L96" s="348"/>
      <c r="M96" s="351"/>
      <c r="N96" s="352" t="s">
        <v>993</v>
      </c>
      <c r="O96" s="354"/>
    </row>
    <row r="97" spans="2:15" hidden="1" x14ac:dyDescent="0.25">
      <c r="B97" s="248"/>
      <c r="D97" s="346">
        <v>1190.94</v>
      </c>
      <c r="E97" s="347" t="s">
        <v>117</v>
      </c>
      <c r="F97" s="348">
        <v>4</v>
      </c>
      <c r="G97" s="347"/>
      <c r="H97" s="348"/>
      <c r="I97" s="347"/>
      <c r="J97" s="348" t="s">
        <v>11</v>
      </c>
      <c r="K97" s="349"/>
      <c r="L97" s="348"/>
      <c r="M97" s="351"/>
      <c r="N97" s="352" t="s">
        <v>993</v>
      </c>
      <c r="O97" s="354"/>
    </row>
    <row r="98" spans="2:15" hidden="1" x14ac:dyDescent="0.25">
      <c r="B98" s="248"/>
      <c r="D98" s="346">
        <v>1190.99</v>
      </c>
      <c r="E98" s="347" t="s">
        <v>118</v>
      </c>
      <c r="F98" s="348">
        <v>4</v>
      </c>
      <c r="G98" s="347"/>
      <c r="H98" s="348"/>
      <c r="I98" s="347"/>
      <c r="J98" s="348" t="s">
        <v>11</v>
      </c>
      <c r="K98" s="349"/>
      <c r="L98" s="348"/>
      <c r="M98" s="351"/>
      <c r="N98" s="352" t="s">
        <v>993</v>
      </c>
      <c r="O98" s="354"/>
    </row>
    <row r="99" spans="2:15" s="7" customFormat="1" hidden="1" x14ac:dyDescent="0.25">
      <c r="B99" s="251"/>
      <c r="D99" s="355">
        <v>1191</v>
      </c>
      <c r="E99" s="355" t="s">
        <v>119</v>
      </c>
      <c r="F99" s="356">
        <v>3</v>
      </c>
      <c r="G99" s="357"/>
      <c r="H99" s="356"/>
      <c r="I99" s="357"/>
      <c r="J99" s="356" t="s">
        <v>7</v>
      </c>
      <c r="K99" s="355" t="s">
        <v>119</v>
      </c>
      <c r="L99" s="356"/>
      <c r="M99" s="358"/>
      <c r="N99" s="359" t="s">
        <v>993</v>
      </c>
      <c r="O99" s="360"/>
    </row>
    <row r="100" spans="2:15" x14ac:dyDescent="0.25">
      <c r="B100" s="248"/>
      <c r="D100" s="339">
        <v>1191.01</v>
      </c>
      <c r="E100" s="340" t="s">
        <v>120</v>
      </c>
      <c r="F100" s="341">
        <v>4</v>
      </c>
      <c r="G100" s="340"/>
      <c r="H100" s="341">
        <v>1191</v>
      </c>
      <c r="I100" s="340" t="s">
        <v>121</v>
      </c>
      <c r="J100" s="341" t="s">
        <v>11</v>
      </c>
      <c r="K100" s="306" t="s">
        <v>1129</v>
      </c>
      <c r="L100" s="341"/>
      <c r="M100" s="343"/>
      <c r="N100" s="344" t="s">
        <v>993</v>
      </c>
      <c r="O100" s="361"/>
    </row>
    <row r="101" spans="2:15" hidden="1" x14ac:dyDescent="0.25">
      <c r="B101" s="248"/>
      <c r="D101" s="366">
        <v>1191.1099999999999</v>
      </c>
      <c r="E101" s="367" t="s">
        <v>122</v>
      </c>
      <c r="F101" s="368">
        <v>4</v>
      </c>
      <c r="G101" s="367"/>
      <c r="H101" s="368"/>
      <c r="I101" s="367"/>
      <c r="J101" s="368" t="s">
        <v>11</v>
      </c>
      <c r="K101" s="369"/>
      <c r="L101" s="368"/>
      <c r="M101" s="370"/>
      <c r="N101" s="371" t="s">
        <v>993</v>
      </c>
      <c r="O101" s="369"/>
    </row>
    <row r="102" spans="2:15" hidden="1" x14ac:dyDescent="0.25">
      <c r="B102" s="248"/>
      <c r="D102" s="366">
        <v>1191.1199999999999</v>
      </c>
      <c r="E102" s="367" t="s">
        <v>123</v>
      </c>
      <c r="F102" s="368">
        <v>4</v>
      </c>
      <c r="G102" s="367"/>
      <c r="H102" s="368"/>
      <c r="I102" s="367"/>
      <c r="J102" s="368" t="s">
        <v>11</v>
      </c>
      <c r="K102" s="369"/>
      <c r="L102" s="368"/>
      <c r="M102" s="370"/>
      <c r="N102" s="371" t="s">
        <v>993</v>
      </c>
      <c r="O102" s="369"/>
    </row>
    <row r="103" spans="2:15" hidden="1" x14ac:dyDescent="0.25">
      <c r="B103" s="248"/>
      <c r="D103" s="366">
        <v>1191.1300000000001</v>
      </c>
      <c r="E103" s="367" t="s">
        <v>124</v>
      </c>
      <c r="F103" s="368">
        <v>4</v>
      </c>
      <c r="G103" s="367"/>
      <c r="H103" s="368"/>
      <c r="I103" s="367"/>
      <c r="J103" s="368" t="s">
        <v>11</v>
      </c>
      <c r="K103" s="369"/>
      <c r="L103" s="368"/>
      <c r="M103" s="370"/>
      <c r="N103" s="371" t="s">
        <v>993</v>
      </c>
      <c r="O103" s="369"/>
    </row>
    <row r="104" spans="2:15" hidden="1" x14ac:dyDescent="0.25">
      <c r="B104" s="248"/>
      <c r="D104" s="366">
        <v>1191.1400000000001</v>
      </c>
      <c r="E104" s="367" t="s">
        <v>125</v>
      </c>
      <c r="F104" s="368">
        <v>4</v>
      </c>
      <c r="G104" s="367"/>
      <c r="H104" s="368"/>
      <c r="I104" s="367"/>
      <c r="J104" s="368" t="s">
        <v>11</v>
      </c>
      <c r="K104" s="369"/>
      <c r="L104" s="368"/>
      <c r="M104" s="370"/>
      <c r="N104" s="371" t="s">
        <v>993</v>
      </c>
      <c r="O104" s="369"/>
    </row>
    <row r="105" spans="2:15" hidden="1" x14ac:dyDescent="0.25">
      <c r="B105" s="248"/>
      <c r="D105" s="366">
        <v>1191.1500000000001</v>
      </c>
      <c r="E105" s="367" t="s">
        <v>126</v>
      </c>
      <c r="F105" s="368">
        <v>4</v>
      </c>
      <c r="G105" s="367"/>
      <c r="H105" s="368"/>
      <c r="I105" s="367"/>
      <c r="J105" s="368" t="s">
        <v>11</v>
      </c>
      <c r="K105" s="369"/>
      <c r="L105" s="368"/>
      <c r="M105" s="370"/>
      <c r="N105" s="371" t="s">
        <v>993</v>
      </c>
      <c r="O105" s="369"/>
    </row>
    <row r="106" spans="2:15" hidden="1" x14ac:dyDescent="0.25">
      <c r="B106" s="248"/>
      <c r="D106" s="366">
        <v>1191.19</v>
      </c>
      <c r="E106" s="367" t="s">
        <v>127</v>
      </c>
      <c r="F106" s="368">
        <v>4</v>
      </c>
      <c r="G106" s="367"/>
      <c r="H106" s="368"/>
      <c r="I106" s="367"/>
      <c r="J106" s="368" t="s">
        <v>11</v>
      </c>
      <c r="K106" s="369"/>
      <c r="L106" s="368"/>
      <c r="M106" s="370"/>
      <c r="N106" s="371" t="s">
        <v>993</v>
      </c>
      <c r="O106" s="369"/>
    </row>
    <row r="107" spans="2:15" hidden="1" x14ac:dyDescent="0.25">
      <c r="B107" s="248"/>
      <c r="D107" s="366">
        <v>1191.21</v>
      </c>
      <c r="E107" s="367" t="s">
        <v>128</v>
      </c>
      <c r="F107" s="368">
        <v>4</v>
      </c>
      <c r="G107" s="367"/>
      <c r="H107" s="368"/>
      <c r="I107" s="367"/>
      <c r="J107" s="368" t="s">
        <v>11</v>
      </c>
      <c r="K107" s="369"/>
      <c r="L107" s="368"/>
      <c r="M107" s="370"/>
      <c r="N107" s="371" t="s">
        <v>993</v>
      </c>
      <c r="O107" s="369"/>
    </row>
    <row r="108" spans="2:15" hidden="1" x14ac:dyDescent="0.25">
      <c r="B108" s="248"/>
      <c r="D108" s="366">
        <v>1191.22</v>
      </c>
      <c r="E108" s="367" t="s">
        <v>129</v>
      </c>
      <c r="F108" s="368">
        <v>4</v>
      </c>
      <c r="G108" s="367"/>
      <c r="H108" s="368"/>
      <c r="I108" s="367"/>
      <c r="J108" s="368" t="s">
        <v>11</v>
      </c>
      <c r="K108" s="369"/>
      <c r="L108" s="368"/>
      <c r="M108" s="370"/>
      <c r="N108" s="371" t="s">
        <v>993</v>
      </c>
      <c r="O108" s="369"/>
    </row>
    <row r="109" spans="2:15" hidden="1" x14ac:dyDescent="0.25">
      <c r="B109" s="248"/>
      <c r="D109" s="366">
        <v>1191.23</v>
      </c>
      <c r="E109" s="367" t="s">
        <v>130</v>
      </c>
      <c r="F109" s="368">
        <v>4</v>
      </c>
      <c r="G109" s="367"/>
      <c r="H109" s="368"/>
      <c r="I109" s="367"/>
      <c r="J109" s="368" t="s">
        <v>11</v>
      </c>
      <c r="K109" s="369"/>
      <c r="L109" s="368"/>
      <c r="M109" s="370"/>
      <c r="N109" s="371" t="s">
        <v>993</v>
      </c>
      <c r="O109" s="369"/>
    </row>
    <row r="110" spans="2:15" hidden="1" x14ac:dyDescent="0.25">
      <c r="B110" s="248"/>
      <c r="D110" s="366">
        <v>1191.24</v>
      </c>
      <c r="E110" s="367" t="s">
        <v>131</v>
      </c>
      <c r="F110" s="368">
        <v>4</v>
      </c>
      <c r="G110" s="367"/>
      <c r="H110" s="368"/>
      <c r="I110" s="367"/>
      <c r="J110" s="368" t="s">
        <v>11</v>
      </c>
      <c r="K110" s="369"/>
      <c r="L110" s="368"/>
      <c r="M110" s="370"/>
      <c r="N110" s="371" t="s">
        <v>993</v>
      </c>
      <c r="O110" s="369"/>
    </row>
    <row r="111" spans="2:15" hidden="1" x14ac:dyDescent="0.25">
      <c r="B111" s="248"/>
      <c r="D111" s="366">
        <v>1191.25</v>
      </c>
      <c r="E111" s="367" t="s">
        <v>132</v>
      </c>
      <c r="F111" s="368">
        <v>4</v>
      </c>
      <c r="G111" s="367"/>
      <c r="H111" s="368"/>
      <c r="I111" s="367"/>
      <c r="J111" s="368" t="s">
        <v>11</v>
      </c>
      <c r="K111" s="369"/>
      <c r="L111" s="368"/>
      <c r="M111" s="370"/>
      <c r="N111" s="371" t="s">
        <v>993</v>
      </c>
      <c r="O111" s="369"/>
    </row>
    <row r="112" spans="2:15" hidden="1" x14ac:dyDescent="0.25">
      <c r="B112" s="248"/>
      <c r="D112" s="366">
        <v>1191.29</v>
      </c>
      <c r="E112" s="367" t="s">
        <v>133</v>
      </c>
      <c r="F112" s="368">
        <v>4</v>
      </c>
      <c r="G112" s="367"/>
      <c r="H112" s="368"/>
      <c r="I112" s="367"/>
      <c r="J112" s="368" t="s">
        <v>11</v>
      </c>
      <c r="K112" s="369"/>
      <c r="L112" s="368"/>
      <c r="M112" s="370"/>
      <c r="N112" s="371" t="s">
        <v>993</v>
      </c>
      <c r="O112" s="369"/>
    </row>
    <row r="113" spans="2:15" hidden="1" x14ac:dyDescent="0.25">
      <c r="B113" s="248"/>
      <c r="D113" s="366">
        <v>1191.9100000000001</v>
      </c>
      <c r="E113" s="367" t="s">
        <v>134</v>
      </c>
      <c r="F113" s="368">
        <v>4</v>
      </c>
      <c r="G113" s="367"/>
      <c r="H113" s="368"/>
      <c r="I113" s="367"/>
      <c r="J113" s="368" t="s">
        <v>11</v>
      </c>
      <c r="K113" s="369"/>
      <c r="L113" s="372"/>
      <c r="M113" s="370"/>
      <c r="N113" s="371" t="s">
        <v>993</v>
      </c>
      <c r="O113" s="369"/>
    </row>
    <row r="114" spans="2:15" s="5" customFormat="1" ht="15.75" thickBot="1" x14ac:dyDescent="0.3">
      <c r="B114" s="252"/>
      <c r="D114" s="600">
        <v>1100</v>
      </c>
      <c r="E114" s="601" t="s">
        <v>8</v>
      </c>
      <c r="F114" s="602">
        <v>2</v>
      </c>
      <c r="G114" s="603"/>
      <c r="H114" s="602"/>
      <c r="I114" s="603"/>
      <c r="J114" s="602" t="s">
        <v>7</v>
      </c>
      <c r="K114" s="601" t="s">
        <v>1434</v>
      </c>
      <c r="L114" s="604"/>
      <c r="M114" s="605">
        <f>SUM(M7+M13+M16+M20+M21+M37+M44+M46+M52+M53+M57+M58+M62+M100)</f>
        <v>0</v>
      </c>
      <c r="N114" s="606" t="s">
        <v>993</v>
      </c>
      <c r="O114" s="607"/>
    </row>
    <row r="115" spans="2:15" ht="15.75" thickBot="1" x14ac:dyDescent="0.3">
      <c r="D115" s="562"/>
      <c r="E115" s="562"/>
      <c r="F115" s="562"/>
      <c r="G115" s="562"/>
      <c r="H115" s="562"/>
      <c r="I115" s="562"/>
      <c r="J115" s="562"/>
      <c r="K115" s="562"/>
      <c r="L115" s="562"/>
      <c r="M115" s="562"/>
      <c r="N115" s="562"/>
      <c r="O115" s="562"/>
    </row>
    <row r="116" spans="2:15" ht="15.75" hidden="1" thickBot="1" x14ac:dyDescent="0.3">
      <c r="D116" s="373">
        <v>1210</v>
      </c>
      <c r="E116" s="373" t="s">
        <v>135</v>
      </c>
      <c r="F116" s="374">
        <v>3</v>
      </c>
      <c r="G116" s="375"/>
      <c r="H116" s="374"/>
      <c r="I116" s="375"/>
      <c r="J116" s="374" t="s">
        <v>11</v>
      </c>
      <c r="K116" s="373" t="s">
        <v>1130</v>
      </c>
      <c r="L116" s="374"/>
      <c r="M116" s="376">
        <f>SUM(M117)</f>
        <v>0</v>
      </c>
      <c r="N116" s="377" t="s">
        <v>993</v>
      </c>
      <c r="O116" s="373"/>
    </row>
    <row r="117" spans="2:15" x14ac:dyDescent="0.25">
      <c r="B117" s="247" t="s">
        <v>1517</v>
      </c>
      <c r="D117" s="339">
        <v>1210.01</v>
      </c>
      <c r="E117" s="340" t="s">
        <v>136</v>
      </c>
      <c r="F117" s="341">
        <v>4</v>
      </c>
      <c r="G117" s="340"/>
      <c r="H117" s="341">
        <v>1200</v>
      </c>
      <c r="I117" s="340" t="s">
        <v>137</v>
      </c>
      <c r="J117" s="341" t="s">
        <v>11</v>
      </c>
      <c r="K117" s="306" t="s">
        <v>1130</v>
      </c>
      <c r="L117" s="341"/>
      <c r="M117" s="343"/>
      <c r="N117" s="344" t="s">
        <v>993</v>
      </c>
      <c r="O117" s="361"/>
    </row>
    <row r="118" spans="2:15" hidden="1" x14ac:dyDescent="0.25">
      <c r="B118" s="248"/>
      <c r="D118" s="373">
        <v>1220</v>
      </c>
      <c r="E118" s="373" t="s">
        <v>138</v>
      </c>
      <c r="F118" s="374">
        <v>3</v>
      </c>
      <c r="G118" s="375"/>
      <c r="H118" s="374"/>
      <c r="I118" s="375"/>
      <c r="J118" s="374" t="s">
        <v>7</v>
      </c>
      <c r="K118" s="373" t="s">
        <v>138</v>
      </c>
      <c r="L118" s="374"/>
      <c r="M118" s="376">
        <f>SUM(M119:M123)</f>
        <v>0</v>
      </c>
      <c r="N118" s="377" t="s">
        <v>993</v>
      </c>
      <c r="O118" s="373"/>
    </row>
    <row r="119" spans="2:15" hidden="1" x14ac:dyDescent="0.25">
      <c r="B119" s="248"/>
      <c r="D119" s="366">
        <v>1220.01</v>
      </c>
      <c r="E119" s="367" t="s">
        <v>139</v>
      </c>
      <c r="F119" s="368">
        <v>4</v>
      </c>
      <c r="G119" s="367"/>
      <c r="H119" s="368"/>
      <c r="I119" s="367"/>
      <c r="J119" s="368" t="s">
        <v>11</v>
      </c>
      <c r="K119" s="369"/>
      <c r="L119" s="368"/>
      <c r="M119" s="370"/>
      <c r="N119" s="371" t="s">
        <v>993</v>
      </c>
      <c r="O119" s="369"/>
    </row>
    <row r="120" spans="2:15" hidden="1" x14ac:dyDescent="0.25">
      <c r="B120" s="248"/>
      <c r="D120" s="366">
        <v>1220.1099999999999</v>
      </c>
      <c r="E120" s="367" t="s">
        <v>140</v>
      </c>
      <c r="F120" s="368">
        <v>4</v>
      </c>
      <c r="G120" s="367"/>
      <c r="H120" s="368"/>
      <c r="I120" s="367"/>
      <c r="J120" s="368" t="s">
        <v>11</v>
      </c>
      <c r="K120" s="369"/>
      <c r="L120" s="368"/>
      <c r="M120" s="370"/>
      <c r="N120" s="371" t="s">
        <v>993</v>
      </c>
      <c r="O120" s="369"/>
    </row>
    <row r="121" spans="2:15" hidden="1" x14ac:dyDescent="0.25">
      <c r="B121" s="248"/>
      <c r="D121" s="366">
        <v>1220.1199999999999</v>
      </c>
      <c r="E121" s="367" t="s">
        <v>141</v>
      </c>
      <c r="F121" s="368">
        <v>4</v>
      </c>
      <c r="G121" s="367"/>
      <c r="H121" s="368"/>
      <c r="I121" s="367"/>
      <c r="J121" s="368" t="s">
        <v>11</v>
      </c>
      <c r="K121" s="369"/>
      <c r="L121" s="368"/>
      <c r="M121" s="370"/>
      <c r="N121" s="371" t="s">
        <v>993</v>
      </c>
      <c r="O121" s="369"/>
    </row>
    <row r="122" spans="2:15" hidden="1" x14ac:dyDescent="0.25">
      <c r="B122" s="248"/>
      <c r="D122" s="366">
        <v>1220.1300000000001</v>
      </c>
      <c r="E122" s="367" t="s">
        <v>142</v>
      </c>
      <c r="F122" s="368">
        <v>4</v>
      </c>
      <c r="G122" s="367"/>
      <c r="H122" s="368"/>
      <c r="I122" s="367"/>
      <c r="J122" s="368" t="s">
        <v>11</v>
      </c>
      <c r="K122" s="369"/>
      <c r="L122" s="368"/>
      <c r="M122" s="370"/>
      <c r="N122" s="371" t="s">
        <v>993</v>
      </c>
      <c r="O122" s="369"/>
    </row>
    <row r="123" spans="2:15" hidden="1" x14ac:dyDescent="0.25">
      <c r="B123" s="248"/>
      <c r="D123" s="366">
        <v>1220.9100000000001</v>
      </c>
      <c r="E123" s="367" t="s">
        <v>143</v>
      </c>
      <c r="F123" s="368">
        <v>4</v>
      </c>
      <c r="G123" s="367"/>
      <c r="H123" s="368"/>
      <c r="I123" s="367"/>
      <c r="J123" s="368" t="s">
        <v>11</v>
      </c>
      <c r="K123" s="369"/>
      <c r="L123" s="368"/>
      <c r="M123" s="370"/>
      <c r="N123" s="371" t="s">
        <v>993</v>
      </c>
      <c r="O123" s="369"/>
    </row>
    <row r="124" spans="2:15" hidden="1" x14ac:dyDescent="0.25">
      <c r="B124" s="248"/>
      <c r="D124" s="373">
        <v>1230</v>
      </c>
      <c r="E124" s="373" t="s">
        <v>144</v>
      </c>
      <c r="F124" s="374">
        <v>3</v>
      </c>
      <c r="G124" s="375"/>
      <c r="H124" s="374"/>
      <c r="I124" s="375"/>
      <c r="J124" s="374" t="s">
        <v>7</v>
      </c>
      <c r="K124" s="373" t="s">
        <v>144</v>
      </c>
      <c r="L124" s="374"/>
      <c r="M124" s="376">
        <f>SUM(M125:M126)</f>
        <v>0</v>
      </c>
      <c r="N124" s="377" t="s">
        <v>993</v>
      </c>
      <c r="O124" s="373"/>
    </row>
    <row r="125" spans="2:15" hidden="1" x14ac:dyDescent="0.25">
      <c r="B125" s="248"/>
      <c r="D125" s="366">
        <v>1230.01</v>
      </c>
      <c r="E125" s="367" t="s">
        <v>144</v>
      </c>
      <c r="F125" s="368">
        <v>4</v>
      </c>
      <c r="G125" s="367"/>
      <c r="H125" s="368"/>
      <c r="I125" s="367"/>
      <c r="J125" s="368" t="s">
        <v>11</v>
      </c>
      <c r="K125" s="369"/>
      <c r="L125" s="378"/>
      <c r="M125" s="370"/>
      <c r="N125" s="371" t="s">
        <v>993</v>
      </c>
      <c r="O125" s="379"/>
    </row>
    <row r="126" spans="2:15" hidden="1" x14ac:dyDescent="0.25">
      <c r="B126" s="248"/>
      <c r="D126" s="366">
        <v>1230.1099999999999</v>
      </c>
      <c r="E126" s="369" t="s">
        <v>145</v>
      </c>
      <c r="F126" s="368">
        <v>4</v>
      </c>
      <c r="G126" s="369"/>
      <c r="H126" s="368"/>
      <c r="I126" s="367"/>
      <c r="J126" s="368" t="s">
        <v>11</v>
      </c>
      <c r="K126" s="369"/>
      <c r="L126" s="378"/>
      <c r="M126" s="370"/>
      <c r="N126" s="371" t="s">
        <v>993</v>
      </c>
      <c r="O126" s="379"/>
    </row>
    <row r="127" spans="2:15" hidden="1" x14ac:dyDescent="0.25">
      <c r="B127" s="248"/>
      <c r="D127" s="373">
        <v>1240</v>
      </c>
      <c r="E127" s="373" t="s">
        <v>146</v>
      </c>
      <c r="F127" s="374">
        <v>3</v>
      </c>
      <c r="G127" s="373"/>
      <c r="H127" s="374"/>
      <c r="I127" s="375"/>
      <c r="J127" s="374" t="s">
        <v>7</v>
      </c>
      <c r="K127" s="373" t="s">
        <v>146</v>
      </c>
      <c r="L127" s="380"/>
      <c r="M127" s="376">
        <f>SUM(M128:M133)</f>
        <v>0</v>
      </c>
      <c r="N127" s="377" t="s">
        <v>993</v>
      </c>
      <c r="O127" s="381"/>
    </row>
    <row r="128" spans="2:15" hidden="1" x14ac:dyDescent="0.25">
      <c r="B128" s="248"/>
      <c r="D128" s="366">
        <v>1240.01</v>
      </c>
      <c r="E128" s="367" t="s">
        <v>147</v>
      </c>
      <c r="F128" s="368">
        <v>4</v>
      </c>
      <c r="G128" s="367"/>
      <c r="H128" s="368"/>
      <c r="I128" s="367"/>
      <c r="J128" s="368" t="s">
        <v>11</v>
      </c>
      <c r="K128" s="369"/>
      <c r="L128" s="368"/>
      <c r="M128" s="370"/>
      <c r="N128" s="371" t="s">
        <v>993</v>
      </c>
      <c r="O128" s="369"/>
    </row>
    <row r="129" spans="2:15" hidden="1" x14ac:dyDescent="0.25">
      <c r="B129" s="248"/>
      <c r="D129" s="366">
        <v>1240.1099999999999</v>
      </c>
      <c r="E129" s="367" t="s">
        <v>148</v>
      </c>
      <c r="F129" s="368">
        <v>4</v>
      </c>
      <c r="G129" s="367"/>
      <c r="H129" s="368"/>
      <c r="I129" s="367"/>
      <c r="J129" s="368" t="s">
        <v>11</v>
      </c>
      <c r="K129" s="369"/>
      <c r="L129" s="368"/>
      <c r="M129" s="370"/>
      <c r="N129" s="371" t="s">
        <v>993</v>
      </c>
      <c r="O129" s="369"/>
    </row>
    <row r="130" spans="2:15" hidden="1" x14ac:dyDescent="0.25">
      <c r="B130" s="248"/>
      <c r="D130" s="366">
        <v>1240.1199999999999</v>
      </c>
      <c r="E130" s="367" t="s">
        <v>149</v>
      </c>
      <c r="F130" s="368">
        <v>4</v>
      </c>
      <c r="G130" s="367"/>
      <c r="H130" s="368"/>
      <c r="I130" s="367"/>
      <c r="J130" s="368" t="s">
        <v>11</v>
      </c>
      <c r="K130" s="369"/>
      <c r="L130" s="368"/>
      <c r="M130" s="370"/>
      <c r="N130" s="371" t="s">
        <v>993</v>
      </c>
      <c r="O130" s="369"/>
    </row>
    <row r="131" spans="2:15" hidden="1" x14ac:dyDescent="0.25">
      <c r="B131" s="248"/>
      <c r="D131" s="366">
        <v>1240.1300000000001</v>
      </c>
      <c r="E131" s="369" t="s">
        <v>150</v>
      </c>
      <c r="F131" s="368">
        <v>4</v>
      </c>
      <c r="G131" s="369"/>
      <c r="H131" s="368"/>
      <c r="I131" s="367"/>
      <c r="J131" s="368" t="s">
        <v>11</v>
      </c>
      <c r="K131" s="369"/>
      <c r="L131" s="368"/>
      <c r="M131" s="370"/>
      <c r="N131" s="371" t="s">
        <v>993</v>
      </c>
      <c r="O131" s="369"/>
    </row>
    <row r="132" spans="2:15" hidden="1" x14ac:dyDescent="0.25">
      <c r="B132" s="248"/>
      <c r="D132" s="366">
        <v>1240.1400000000001</v>
      </c>
      <c r="E132" s="367" t="s">
        <v>151</v>
      </c>
      <c r="F132" s="368">
        <v>4</v>
      </c>
      <c r="G132" s="367"/>
      <c r="H132" s="368"/>
      <c r="I132" s="367"/>
      <c r="J132" s="368" t="s">
        <v>11</v>
      </c>
      <c r="K132" s="369"/>
      <c r="L132" s="378"/>
      <c r="M132" s="370"/>
      <c r="N132" s="371" t="s">
        <v>993</v>
      </c>
      <c r="O132" s="379"/>
    </row>
    <row r="133" spans="2:15" hidden="1" x14ac:dyDescent="0.25">
      <c r="B133" s="248"/>
      <c r="D133" s="366">
        <v>1240.21</v>
      </c>
      <c r="E133" s="367" t="s">
        <v>152</v>
      </c>
      <c r="F133" s="368">
        <v>4</v>
      </c>
      <c r="G133" s="367"/>
      <c r="H133" s="368"/>
      <c r="I133" s="367"/>
      <c r="J133" s="368" t="s">
        <v>11</v>
      </c>
      <c r="K133" s="369"/>
      <c r="L133" s="368"/>
      <c r="M133" s="370"/>
      <c r="N133" s="371" t="s">
        <v>993</v>
      </c>
      <c r="O133" s="369"/>
    </row>
    <row r="134" spans="2:15" hidden="1" x14ac:dyDescent="0.25">
      <c r="B134" s="248"/>
      <c r="D134" s="373">
        <v>1290</v>
      </c>
      <c r="E134" s="373" t="s">
        <v>153</v>
      </c>
      <c r="F134" s="374">
        <v>3</v>
      </c>
      <c r="G134" s="375"/>
      <c r="H134" s="374"/>
      <c r="I134" s="375"/>
      <c r="J134" s="374" t="s">
        <v>7</v>
      </c>
      <c r="K134" s="373" t="s">
        <v>153</v>
      </c>
      <c r="L134" s="374"/>
      <c r="M134" s="376">
        <f>SUM(M135)</f>
        <v>0</v>
      </c>
      <c r="N134" s="377" t="s">
        <v>993</v>
      </c>
      <c r="O134" s="373"/>
    </row>
    <row r="135" spans="2:15" hidden="1" x14ac:dyDescent="0.25">
      <c r="B135" s="248"/>
      <c r="D135" s="366">
        <v>1290.01</v>
      </c>
      <c r="E135" s="367" t="s">
        <v>154</v>
      </c>
      <c r="F135" s="368">
        <v>4</v>
      </c>
      <c r="G135" s="367"/>
      <c r="H135" s="368"/>
      <c r="I135" s="367"/>
      <c r="J135" s="368" t="s">
        <v>11</v>
      </c>
      <c r="K135" s="369"/>
      <c r="L135" s="378"/>
      <c r="M135" s="370"/>
      <c r="N135" s="371" t="s">
        <v>993</v>
      </c>
      <c r="O135" s="379"/>
    </row>
    <row r="136" spans="2:15" s="8" customFormat="1" ht="15.75" thickBot="1" x14ac:dyDescent="0.3">
      <c r="B136" s="242" t="s">
        <v>1499</v>
      </c>
      <c r="D136" s="600">
        <v>1200</v>
      </c>
      <c r="E136" s="601" t="s">
        <v>135</v>
      </c>
      <c r="F136" s="602">
        <v>2</v>
      </c>
      <c r="G136" s="603"/>
      <c r="H136" s="602"/>
      <c r="I136" s="603"/>
      <c r="J136" s="602" t="s">
        <v>7</v>
      </c>
      <c r="K136" s="601" t="s">
        <v>1518</v>
      </c>
      <c r="L136" s="602"/>
      <c r="M136" s="605">
        <f>SUM(M117)</f>
        <v>0</v>
      </c>
      <c r="N136" s="606" t="s">
        <v>993</v>
      </c>
      <c r="O136" s="601"/>
    </row>
    <row r="137" spans="2:15" ht="15.75" thickBot="1" x14ac:dyDescent="0.3">
      <c r="D137" s="562"/>
      <c r="E137" s="562"/>
      <c r="F137" s="562"/>
      <c r="G137" s="562"/>
      <c r="H137" s="562"/>
      <c r="I137" s="562"/>
      <c r="J137" s="562"/>
      <c r="K137" s="562"/>
      <c r="L137" s="562"/>
      <c r="M137" s="562"/>
      <c r="N137" s="562"/>
      <c r="O137" s="562"/>
    </row>
    <row r="138" spans="2:15" ht="15.75" hidden="1" thickBot="1" x14ac:dyDescent="0.3">
      <c r="D138" s="373">
        <v>1310</v>
      </c>
      <c r="E138" s="373" t="s">
        <v>156</v>
      </c>
      <c r="F138" s="374">
        <v>3</v>
      </c>
      <c r="G138" s="375"/>
      <c r="H138" s="374"/>
      <c r="I138" s="375"/>
      <c r="J138" s="374" t="s">
        <v>7</v>
      </c>
      <c r="K138" s="373" t="s">
        <v>156</v>
      </c>
      <c r="L138" s="380"/>
      <c r="M138" s="376">
        <f>SUM(M139:M146)</f>
        <v>0</v>
      </c>
      <c r="N138" s="377" t="s">
        <v>993</v>
      </c>
      <c r="O138" s="381"/>
    </row>
    <row r="139" spans="2:15" x14ac:dyDescent="0.25">
      <c r="B139" s="247">
        <v>1300</v>
      </c>
      <c r="D139" s="339">
        <v>1310.01</v>
      </c>
      <c r="E139" s="340" t="s">
        <v>157</v>
      </c>
      <c r="F139" s="341">
        <v>4</v>
      </c>
      <c r="G139" s="340"/>
      <c r="H139" s="341">
        <v>1310</v>
      </c>
      <c r="I139" s="340" t="s">
        <v>158</v>
      </c>
      <c r="J139" s="341" t="s">
        <v>11</v>
      </c>
      <c r="K139" s="306" t="s">
        <v>158</v>
      </c>
      <c r="L139" s="342"/>
      <c r="M139" s="343"/>
      <c r="N139" s="344" t="s">
        <v>993</v>
      </c>
      <c r="O139" s="345"/>
    </row>
    <row r="140" spans="2:15" hidden="1" x14ac:dyDescent="0.25">
      <c r="B140" s="248"/>
      <c r="D140" s="346">
        <v>1310.1099999999999</v>
      </c>
      <c r="E140" s="347" t="s">
        <v>159</v>
      </c>
      <c r="F140" s="348">
        <v>4</v>
      </c>
      <c r="G140" s="347"/>
      <c r="H140" s="348"/>
      <c r="I140" s="347"/>
      <c r="J140" s="348" t="s">
        <v>11</v>
      </c>
      <c r="K140" s="349"/>
      <c r="L140" s="348"/>
      <c r="M140" s="351"/>
      <c r="N140" s="352" t="s">
        <v>993</v>
      </c>
      <c r="O140" s="354"/>
    </row>
    <row r="141" spans="2:15" x14ac:dyDescent="0.25">
      <c r="B141" s="248" t="s">
        <v>1519</v>
      </c>
      <c r="D141" s="339">
        <v>1310.21</v>
      </c>
      <c r="E141" s="306" t="s">
        <v>160</v>
      </c>
      <c r="F141" s="341">
        <v>4</v>
      </c>
      <c r="G141" s="306"/>
      <c r="H141" s="341"/>
      <c r="I141" s="340"/>
      <c r="J141" s="341" t="s">
        <v>11</v>
      </c>
      <c r="K141" s="306" t="s">
        <v>1131</v>
      </c>
      <c r="L141" s="341"/>
      <c r="M141" s="343"/>
      <c r="N141" s="344" t="s">
        <v>993</v>
      </c>
      <c r="O141" s="361"/>
    </row>
    <row r="142" spans="2:15" x14ac:dyDescent="0.25">
      <c r="B142" s="248" t="s">
        <v>1520</v>
      </c>
      <c r="D142" s="339">
        <v>1310.22</v>
      </c>
      <c r="E142" s="306" t="s">
        <v>161</v>
      </c>
      <c r="F142" s="341">
        <v>4</v>
      </c>
      <c r="G142" s="306"/>
      <c r="H142" s="341"/>
      <c r="I142" s="340"/>
      <c r="J142" s="341" t="s">
        <v>11</v>
      </c>
      <c r="K142" s="306" t="s">
        <v>1132</v>
      </c>
      <c r="L142" s="341"/>
      <c r="M142" s="343"/>
      <c r="N142" s="344" t="s">
        <v>993</v>
      </c>
      <c r="O142" s="361"/>
    </row>
    <row r="143" spans="2:15" hidden="1" x14ac:dyDescent="0.25">
      <c r="B143" s="248"/>
      <c r="D143" s="346">
        <v>1310.23</v>
      </c>
      <c r="E143" s="349" t="s">
        <v>162</v>
      </c>
      <c r="F143" s="348">
        <v>4</v>
      </c>
      <c r="G143" s="349"/>
      <c r="H143" s="348"/>
      <c r="I143" s="347"/>
      <c r="J143" s="348" t="s">
        <v>11</v>
      </c>
      <c r="K143" s="349"/>
      <c r="L143" s="348"/>
      <c r="M143" s="351"/>
      <c r="N143" s="352" t="s">
        <v>993</v>
      </c>
      <c r="O143" s="354"/>
    </row>
    <row r="144" spans="2:15" hidden="1" x14ac:dyDescent="0.25">
      <c r="B144" s="248"/>
      <c r="D144" s="346">
        <v>1310.31</v>
      </c>
      <c r="E144" s="349" t="s">
        <v>163</v>
      </c>
      <c r="F144" s="348">
        <v>4</v>
      </c>
      <c r="G144" s="349"/>
      <c r="H144" s="348"/>
      <c r="I144" s="347"/>
      <c r="J144" s="348" t="s">
        <v>11</v>
      </c>
      <c r="K144" s="349"/>
      <c r="L144" s="348"/>
      <c r="M144" s="351"/>
      <c r="N144" s="352" t="s">
        <v>993</v>
      </c>
      <c r="O144" s="354"/>
    </row>
    <row r="145" spans="2:15" hidden="1" x14ac:dyDescent="0.25">
      <c r="B145" s="248"/>
      <c r="D145" s="346">
        <v>1310.32</v>
      </c>
      <c r="E145" s="349" t="s">
        <v>164</v>
      </c>
      <c r="F145" s="348">
        <v>4</v>
      </c>
      <c r="G145" s="349"/>
      <c r="H145" s="348"/>
      <c r="I145" s="347"/>
      <c r="J145" s="348" t="s">
        <v>11</v>
      </c>
      <c r="K145" s="349"/>
      <c r="L145" s="348"/>
      <c r="M145" s="351"/>
      <c r="N145" s="352" t="s">
        <v>993</v>
      </c>
      <c r="O145" s="354"/>
    </row>
    <row r="146" spans="2:15" hidden="1" x14ac:dyDescent="0.25">
      <c r="B146" s="248"/>
      <c r="D146" s="346">
        <v>1310.33</v>
      </c>
      <c r="E146" s="349" t="s">
        <v>20</v>
      </c>
      <c r="F146" s="348">
        <v>4</v>
      </c>
      <c r="G146" s="349"/>
      <c r="H146" s="348"/>
      <c r="I146" s="347"/>
      <c r="J146" s="348" t="s">
        <v>11</v>
      </c>
      <c r="K146" s="349"/>
      <c r="L146" s="348"/>
      <c r="M146" s="351"/>
      <c r="N146" s="352" t="s">
        <v>993</v>
      </c>
      <c r="O146" s="354"/>
    </row>
    <row r="147" spans="2:15" hidden="1" x14ac:dyDescent="0.25">
      <c r="B147" s="248"/>
      <c r="D147" s="355">
        <v>1320</v>
      </c>
      <c r="E147" s="355" t="s">
        <v>165</v>
      </c>
      <c r="F147" s="356">
        <v>3</v>
      </c>
      <c r="G147" s="355"/>
      <c r="H147" s="356"/>
      <c r="I147" s="357"/>
      <c r="J147" s="356" t="s">
        <v>7</v>
      </c>
      <c r="K147" s="355" t="s">
        <v>165</v>
      </c>
      <c r="L147" s="356"/>
      <c r="M147" s="358"/>
      <c r="N147" s="359" t="s">
        <v>993</v>
      </c>
      <c r="O147" s="360"/>
    </row>
    <row r="148" spans="2:15" x14ac:dyDescent="0.25">
      <c r="B148" s="248"/>
      <c r="D148" s="339">
        <v>1320.01</v>
      </c>
      <c r="E148" s="340" t="s">
        <v>166</v>
      </c>
      <c r="F148" s="341">
        <v>4</v>
      </c>
      <c r="G148" s="340"/>
      <c r="H148" s="341">
        <v>1320</v>
      </c>
      <c r="I148" s="340" t="s">
        <v>165</v>
      </c>
      <c r="J148" s="341" t="s">
        <v>11</v>
      </c>
      <c r="K148" s="306" t="s">
        <v>1133</v>
      </c>
      <c r="L148" s="342"/>
      <c r="M148" s="343"/>
      <c r="N148" s="344" t="s">
        <v>993</v>
      </c>
      <c r="O148" s="345"/>
    </row>
    <row r="149" spans="2:15" hidden="1" x14ac:dyDescent="0.25">
      <c r="B149" s="248"/>
      <c r="D149" s="346">
        <v>1320.11</v>
      </c>
      <c r="E149" s="347" t="s">
        <v>167</v>
      </c>
      <c r="F149" s="348">
        <v>4</v>
      </c>
      <c r="G149" s="347"/>
      <c r="H149" s="348"/>
      <c r="I149" s="347"/>
      <c r="J149" s="348" t="s">
        <v>11</v>
      </c>
      <c r="K149" s="349"/>
      <c r="L149" s="350"/>
      <c r="M149" s="351"/>
      <c r="N149" s="352" t="s">
        <v>993</v>
      </c>
      <c r="O149" s="353"/>
    </row>
    <row r="150" spans="2:15" hidden="1" x14ac:dyDescent="0.25">
      <c r="B150" s="248"/>
      <c r="D150" s="346">
        <v>1320.21</v>
      </c>
      <c r="E150" s="347" t="s">
        <v>168</v>
      </c>
      <c r="F150" s="348">
        <v>4</v>
      </c>
      <c r="G150" s="347"/>
      <c r="H150" s="348"/>
      <c r="I150" s="347"/>
      <c r="J150" s="348" t="s">
        <v>11</v>
      </c>
      <c r="K150" s="349"/>
      <c r="L150" s="348"/>
      <c r="M150" s="351"/>
      <c r="N150" s="352" t="s">
        <v>993</v>
      </c>
      <c r="O150" s="354"/>
    </row>
    <row r="151" spans="2:15" hidden="1" x14ac:dyDescent="0.25">
      <c r="B151" s="248"/>
      <c r="D151" s="346">
        <v>1320.31</v>
      </c>
      <c r="E151" s="349" t="s">
        <v>169</v>
      </c>
      <c r="F151" s="348">
        <v>4</v>
      </c>
      <c r="G151" s="349"/>
      <c r="H151" s="348"/>
      <c r="I151" s="347"/>
      <c r="J151" s="348" t="s">
        <v>11</v>
      </c>
      <c r="K151" s="349"/>
      <c r="L151" s="348"/>
      <c r="M151" s="351"/>
      <c r="N151" s="352" t="s">
        <v>993</v>
      </c>
      <c r="O151" s="354"/>
    </row>
    <row r="152" spans="2:15" hidden="1" x14ac:dyDescent="0.25">
      <c r="B152" s="248"/>
      <c r="D152" s="346">
        <v>1320.41</v>
      </c>
      <c r="E152" s="349" t="s">
        <v>170</v>
      </c>
      <c r="F152" s="348">
        <v>4</v>
      </c>
      <c r="G152" s="349"/>
      <c r="H152" s="348"/>
      <c r="I152" s="347"/>
      <c r="J152" s="348" t="s">
        <v>11</v>
      </c>
      <c r="K152" s="349"/>
      <c r="L152" s="363"/>
      <c r="M152" s="351"/>
      <c r="N152" s="352" t="s">
        <v>993</v>
      </c>
      <c r="O152" s="354"/>
    </row>
    <row r="153" spans="2:15" hidden="1" x14ac:dyDescent="0.25">
      <c r="B153" s="248"/>
      <c r="D153" s="355">
        <v>1330</v>
      </c>
      <c r="E153" s="355" t="s">
        <v>171</v>
      </c>
      <c r="F153" s="356">
        <v>3</v>
      </c>
      <c r="G153" s="355"/>
      <c r="H153" s="356"/>
      <c r="I153" s="357"/>
      <c r="J153" s="356" t="s">
        <v>7</v>
      </c>
      <c r="K153" s="355" t="s">
        <v>171</v>
      </c>
      <c r="L153" s="356"/>
      <c r="M153" s="358"/>
      <c r="N153" s="359" t="s">
        <v>993</v>
      </c>
      <c r="O153" s="360"/>
    </row>
    <row r="154" spans="2:15" x14ac:dyDescent="0.25">
      <c r="B154" s="248"/>
      <c r="D154" s="339">
        <v>1330.01</v>
      </c>
      <c r="E154" s="306" t="s">
        <v>172</v>
      </c>
      <c r="F154" s="341">
        <v>4</v>
      </c>
      <c r="G154" s="306"/>
      <c r="H154" s="341">
        <v>1330</v>
      </c>
      <c r="I154" s="340" t="s">
        <v>173</v>
      </c>
      <c r="J154" s="341" t="s">
        <v>11</v>
      </c>
      <c r="K154" s="306" t="s">
        <v>180</v>
      </c>
      <c r="L154" s="341"/>
      <c r="M154" s="343"/>
      <c r="N154" s="344" t="s">
        <v>993</v>
      </c>
      <c r="O154" s="361"/>
    </row>
    <row r="155" spans="2:15" hidden="1" x14ac:dyDescent="0.25">
      <c r="B155" s="248"/>
      <c r="D155" s="355">
        <v>1340</v>
      </c>
      <c r="E155" s="355" t="s">
        <v>174</v>
      </c>
      <c r="F155" s="356">
        <v>3</v>
      </c>
      <c r="G155" s="355"/>
      <c r="H155" s="356"/>
      <c r="I155" s="357"/>
      <c r="J155" s="356" t="s">
        <v>7</v>
      </c>
      <c r="K155" s="355" t="s">
        <v>174</v>
      </c>
      <c r="L155" s="356"/>
      <c r="M155" s="358"/>
      <c r="N155" s="359" t="s">
        <v>993</v>
      </c>
      <c r="O155" s="360"/>
    </row>
    <row r="156" spans="2:15" x14ac:dyDescent="0.25">
      <c r="B156" s="248"/>
      <c r="D156" s="339">
        <v>1340.01</v>
      </c>
      <c r="E156" s="340" t="s">
        <v>175</v>
      </c>
      <c r="F156" s="341">
        <v>4</v>
      </c>
      <c r="G156" s="340"/>
      <c r="H156" s="341">
        <v>1340</v>
      </c>
      <c r="I156" s="340" t="s">
        <v>176</v>
      </c>
      <c r="J156" s="341" t="s">
        <v>11</v>
      </c>
      <c r="K156" s="306" t="s">
        <v>176</v>
      </c>
      <c r="L156" s="341"/>
      <c r="M156" s="343"/>
      <c r="N156" s="344" t="s">
        <v>993</v>
      </c>
      <c r="O156" s="361"/>
    </row>
    <row r="157" spans="2:15" hidden="1" x14ac:dyDescent="0.25">
      <c r="B157" s="248"/>
      <c r="D157" s="355">
        <v>1350</v>
      </c>
      <c r="E157" s="355" t="s">
        <v>177</v>
      </c>
      <c r="F157" s="356">
        <v>3</v>
      </c>
      <c r="G157" s="357"/>
      <c r="H157" s="356"/>
      <c r="I157" s="357"/>
      <c r="J157" s="356" t="s">
        <v>7</v>
      </c>
      <c r="K157" s="355" t="s">
        <v>177</v>
      </c>
      <c r="L157" s="356"/>
      <c r="M157" s="358"/>
      <c r="N157" s="359" t="s">
        <v>993</v>
      </c>
      <c r="O157" s="360"/>
    </row>
    <row r="158" spans="2:15" hidden="1" x14ac:dyDescent="0.25">
      <c r="B158" s="248"/>
      <c r="D158" s="346">
        <v>1350.01</v>
      </c>
      <c r="E158" s="347" t="s">
        <v>178</v>
      </c>
      <c r="F158" s="348">
        <v>4</v>
      </c>
      <c r="G158" s="347"/>
      <c r="H158" s="348">
        <v>1355</v>
      </c>
      <c r="I158" s="347" t="s">
        <v>179</v>
      </c>
      <c r="J158" s="348" t="s">
        <v>11</v>
      </c>
      <c r="K158" s="349"/>
      <c r="L158" s="348"/>
      <c r="M158" s="351"/>
      <c r="N158" s="352" t="s">
        <v>993</v>
      </c>
      <c r="O158" s="354"/>
    </row>
    <row r="159" spans="2:15" hidden="1" x14ac:dyDescent="0.25">
      <c r="B159" s="248"/>
      <c r="D159" s="355">
        <v>1360</v>
      </c>
      <c r="E159" s="355" t="s">
        <v>180</v>
      </c>
      <c r="F159" s="356">
        <v>3</v>
      </c>
      <c r="G159" s="357"/>
      <c r="H159" s="356"/>
      <c r="I159" s="357"/>
      <c r="J159" s="356" t="s">
        <v>7</v>
      </c>
      <c r="K159" s="355" t="s">
        <v>180</v>
      </c>
      <c r="L159" s="356"/>
      <c r="M159" s="358"/>
      <c r="N159" s="359" t="s">
        <v>993</v>
      </c>
      <c r="O159" s="360"/>
    </row>
    <row r="160" spans="2:15" x14ac:dyDescent="0.25">
      <c r="B160" s="248"/>
      <c r="D160" s="339">
        <v>1360.01</v>
      </c>
      <c r="E160" s="306" t="s">
        <v>181</v>
      </c>
      <c r="F160" s="341">
        <v>4</v>
      </c>
      <c r="G160" s="306"/>
      <c r="H160" s="341"/>
      <c r="I160" s="340"/>
      <c r="J160" s="341" t="s">
        <v>11</v>
      </c>
      <c r="K160" s="306" t="s">
        <v>1134</v>
      </c>
      <c r="L160" s="341"/>
      <c r="M160" s="343"/>
      <c r="N160" s="344" t="s">
        <v>993</v>
      </c>
      <c r="O160" s="361"/>
    </row>
    <row r="161" spans="2:18" hidden="1" x14ac:dyDescent="0.25">
      <c r="B161" s="248"/>
      <c r="D161" s="346">
        <v>1360.11</v>
      </c>
      <c r="E161" s="347" t="s">
        <v>182</v>
      </c>
      <c r="F161" s="348">
        <v>4</v>
      </c>
      <c r="G161" s="347"/>
      <c r="H161" s="348">
        <v>1365</v>
      </c>
      <c r="I161" s="347" t="s">
        <v>183</v>
      </c>
      <c r="J161" s="348" t="s">
        <v>11</v>
      </c>
      <c r="K161" s="349"/>
      <c r="L161" s="348"/>
      <c r="M161" s="351"/>
      <c r="N161" s="352" t="s">
        <v>993</v>
      </c>
      <c r="O161" s="354"/>
    </row>
    <row r="162" spans="2:18" s="3" customFormat="1" hidden="1" x14ac:dyDescent="0.25">
      <c r="B162" s="241"/>
      <c r="D162" s="346">
        <v>1360.12</v>
      </c>
      <c r="E162" s="349" t="s">
        <v>184</v>
      </c>
      <c r="F162" s="348">
        <v>4</v>
      </c>
      <c r="G162" s="349"/>
      <c r="H162" s="348"/>
      <c r="I162" s="347"/>
      <c r="J162" s="348" t="s">
        <v>11</v>
      </c>
      <c r="K162" s="349"/>
      <c r="L162" s="348"/>
      <c r="M162" s="351"/>
      <c r="N162" s="352" t="s">
        <v>993</v>
      </c>
      <c r="O162" s="354"/>
    </row>
    <row r="163" spans="2:18" s="3" customFormat="1" hidden="1" x14ac:dyDescent="0.25">
      <c r="B163" s="241"/>
      <c r="D163" s="346">
        <v>1360.13</v>
      </c>
      <c r="E163" s="349" t="s">
        <v>185</v>
      </c>
      <c r="F163" s="348">
        <v>4</v>
      </c>
      <c r="G163" s="349"/>
      <c r="H163" s="348"/>
      <c r="I163" s="347"/>
      <c r="J163" s="348" t="s">
        <v>11</v>
      </c>
      <c r="K163" s="349"/>
      <c r="L163" s="348"/>
      <c r="M163" s="351"/>
      <c r="N163" s="352" t="s">
        <v>993</v>
      </c>
      <c r="O163" s="354"/>
    </row>
    <row r="164" spans="2:18" s="3" customFormat="1" hidden="1" x14ac:dyDescent="0.25">
      <c r="B164" s="241"/>
      <c r="D164" s="346">
        <v>1360.14</v>
      </c>
      <c r="E164" s="349" t="s">
        <v>186</v>
      </c>
      <c r="F164" s="348">
        <v>4</v>
      </c>
      <c r="G164" s="349"/>
      <c r="H164" s="348"/>
      <c r="I164" s="347"/>
      <c r="J164" s="348" t="s">
        <v>11</v>
      </c>
      <c r="K164" s="349"/>
      <c r="L164" s="348"/>
      <c r="M164" s="351"/>
      <c r="N164" s="352" t="s">
        <v>993</v>
      </c>
      <c r="O164" s="354"/>
    </row>
    <row r="165" spans="2:18" hidden="1" x14ac:dyDescent="0.25">
      <c r="B165" s="248"/>
      <c r="D165" s="346">
        <v>1360.21</v>
      </c>
      <c r="E165" s="349" t="s">
        <v>187</v>
      </c>
      <c r="F165" s="348">
        <v>4</v>
      </c>
      <c r="G165" s="349"/>
      <c r="H165" s="348">
        <v>1366</v>
      </c>
      <c r="I165" s="349" t="s">
        <v>188</v>
      </c>
      <c r="J165" s="348" t="s">
        <v>11</v>
      </c>
      <c r="K165" s="349"/>
      <c r="L165" s="348"/>
      <c r="M165" s="351"/>
      <c r="N165" s="352" t="s">
        <v>993</v>
      </c>
      <c r="O165" s="354"/>
      <c r="Q165" s="3"/>
      <c r="R165" s="3"/>
    </row>
    <row r="166" spans="2:18" s="3" customFormat="1" hidden="1" x14ac:dyDescent="0.25">
      <c r="B166" s="241"/>
      <c r="D166" s="346">
        <v>1360.31</v>
      </c>
      <c r="E166" s="349" t="s">
        <v>189</v>
      </c>
      <c r="F166" s="348">
        <v>4</v>
      </c>
      <c r="G166" s="349"/>
      <c r="H166" s="348"/>
      <c r="I166" s="347"/>
      <c r="J166" s="348" t="s">
        <v>11</v>
      </c>
      <c r="K166" s="349"/>
      <c r="L166" s="348"/>
      <c r="M166" s="351"/>
      <c r="N166" s="352" t="s">
        <v>993</v>
      </c>
      <c r="O166" s="354"/>
    </row>
    <row r="167" spans="2:18" s="3" customFormat="1" x14ac:dyDescent="0.25">
      <c r="B167" s="241"/>
      <c r="D167" s="339">
        <v>1360.41</v>
      </c>
      <c r="E167" s="306" t="s">
        <v>190</v>
      </c>
      <c r="F167" s="341">
        <v>4</v>
      </c>
      <c r="G167" s="306"/>
      <c r="H167" s="341"/>
      <c r="I167" s="340"/>
      <c r="J167" s="341" t="s">
        <v>11</v>
      </c>
      <c r="K167" s="306" t="s">
        <v>1135</v>
      </c>
      <c r="L167" s="341"/>
      <c r="M167" s="343"/>
      <c r="N167" s="344" t="s">
        <v>993</v>
      </c>
      <c r="O167" s="361"/>
    </row>
    <row r="168" spans="2:18" s="3" customFormat="1" hidden="1" x14ac:dyDescent="0.25">
      <c r="B168" s="241"/>
      <c r="D168" s="346">
        <v>1360.42</v>
      </c>
      <c r="E168" s="349" t="s">
        <v>191</v>
      </c>
      <c r="F168" s="348">
        <v>4</v>
      </c>
      <c r="G168" s="349"/>
      <c r="H168" s="348"/>
      <c r="I168" s="347"/>
      <c r="J168" s="348" t="s">
        <v>11</v>
      </c>
      <c r="K168" s="349"/>
      <c r="L168" s="348"/>
      <c r="M168" s="351"/>
      <c r="N168" s="352" t="s">
        <v>993</v>
      </c>
      <c r="O168" s="354"/>
    </row>
    <row r="169" spans="2:18" s="3" customFormat="1" hidden="1" x14ac:dyDescent="0.25">
      <c r="B169" s="241"/>
      <c r="D169" s="346">
        <v>1360.43</v>
      </c>
      <c r="E169" s="349" t="s">
        <v>192</v>
      </c>
      <c r="F169" s="348">
        <v>4</v>
      </c>
      <c r="G169" s="349"/>
      <c r="H169" s="348"/>
      <c r="I169" s="347"/>
      <c r="J169" s="348" t="s">
        <v>11</v>
      </c>
      <c r="K169" s="349"/>
      <c r="L169" s="348"/>
      <c r="M169" s="351"/>
      <c r="N169" s="352" t="s">
        <v>993</v>
      </c>
      <c r="O169" s="354"/>
    </row>
    <row r="170" spans="2:18" s="3" customFormat="1" hidden="1" x14ac:dyDescent="0.25">
      <c r="B170" s="241"/>
      <c r="D170" s="346">
        <v>1360.51</v>
      </c>
      <c r="E170" s="349" t="s">
        <v>193</v>
      </c>
      <c r="F170" s="348">
        <v>4</v>
      </c>
      <c r="G170" s="349"/>
      <c r="H170" s="348"/>
      <c r="I170" s="347"/>
      <c r="J170" s="348" t="s">
        <v>11</v>
      </c>
      <c r="K170" s="382"/>
      <c r="L170" s="350"/>
      <c r="M170" s="351"/>
      <c r="N170" s="352" t="s">
        <v>993</v>
      </c>
      <c r="O170" s="353"/>
    </row>
    <row r="171" spans="2:18" s="3" customFormat="1" hidden="1" x14ac:dyDescent="0.25">
      <c r="B171" s="241"/>
      <c r="D171" s="346">
        <v>1360.61</v>
      </c>
      <c r="E171" s="349" t="s">
        <v>194</v>
      </c>
      <c r="F171" s="348">
        <v>4</v>
      </c>
      <c r="G171" s="349"/>
      <c r="H171" s="348"/>
      <c r="I171" s="347"/>
      <c r="J171" s="348" t="s">
        <v>11</v>
      </c>
      <c r="K171" s="349"/>
      <c r="L171" s="348"/>
      <c r="M171" s="351"/>
      <c r="N171" s="352" t="s">
        <v>993</v>
      </c>
      <c r="O171" s="354"/>
    </row>
    <row r="172" spans="2:18" s="3" customFormat="1" hidden="1" x14ac:dyDescent="0.25">
      <c r="B172" s="241"/>
      <c r="D172" s="346">
        <v>1360.71</v>
      </c>
      <c r="E172" s="349" t="s">
        <v>195</v>
      </c>
      <c r="F172" s="348">
        <v>4</v>
      </c>
      <c r="G172" s="349"/>
      <c r="H172" s="348"/>
      <c r="I172" s="347"/>
      <c r="J172" s="348" t="s">
        <v>11</v>
      </c>
      <c r="K172" s="349"/>
      <c r="L172" s="348"/>
      <c r="M172" s="351"/>
      <c r="N172" s="352" t="s">
        <v>993</v>
      </c>
      <c r="O172" s="354"/>
    </row>
    <row r="173" spans="2:18" s="3" customFormat="1" hidden="1" x14ac:dyDescent="0.25">
      <c r="B173" s="241"/>
      <c r="D173" s="346">
        <v>1360.81</v>
      </c>
      <c r="E173" s="349" t="s">
        <v>196</v>
      </c>
      <c r="F173" s="348">
        <v>4</v>
      </c>
      <c r="G173" s="349"/>
      <c r="H173" s="348"/>
      <c r="I173" s="347"/>
      <c r="J173" s="348" t="s">
        <v>11</v>
      </c>
      <c r="K173" s="349"/>
      <c r="L173" s="348"/>
      <c r="M173" s="351"/>
      <c r="N173" s="352" t="s">
        <v>993</v>
      </c>
      <c r="O173" s="354"/>
    </row>
    <row r="174" spans="2:18" s="3" customFormat="1" hidden="1" x14ac:dyDescent="0.25">
      <c r="B174" s="241"/>
      <c r="D174" s="346">
        <v>1360.91</v>
      </c>
      <c r="E174" s="349" t="s">
        <v>197</v>
      </c>
      <c r="F174" s="348">
        <v>4</v>
      </c>
      <c r="G174" s="349"/>
      <c r="H174" s="348"/>
      <c r="I174" s="347"/>
      <c r="J174" s="348" t="s">
        <v>11</v>
      </c>
      <c r="K174" s="349"/>
      <c r="L174" s="348"/>
      <c r="M174" s="351"/>
      <c r="N174" s="352" t="s">
        <v>993</v>
      </c>
      <c r="O174" s="354"/>
    </row>
    <row r="175" spans="2:18" s="3" customFormat="1" hidden="1" x14ac:dyDescent="0.25">
      <c r="B175" s="241"/>
      <c r="D175" s="355">
        <v>1370</v>
      </c>
      <c r="E175" s="355" t="s">
        <v>198</v>
      </c>
      <c r="F175" s="356">
        <v>3</v>
      </c>
      <c r="G175" s="355"/>
      <c r="H175" s="356"/>
      <c r="I175" s="357"/>
      <c r="J175" s="356" t="s">
        <v>7</v>
      </c>
      <c r="K175" s="355" t="s">
        <v>198</v>
      </c>
      <c r="L175" s="356"/>
      <c r="M175" s="358"/>
      <c r="N175" s="359" t="s">
        <v>993</v>
      </c>
      <c r="O175" s="360"/>
    </row>
    <row r="176" spans="2:18" hidden="1" x14ac:dyDescent="0.25">
      <c r="B176" s="248"/>
      <c r="D176" s="346">
        <v>1370.01</v>
      </c>
      <c r="E176" s="347" t="s">
        <v>198</v>
      </c>
      <c r="F176" s="348">
        <v>4</v>
      </c>
      <c r="G176" s="347"/>
      <c r="H176" s="348">
        <v>1370</v>
      </c>
      <c r="I176" s="347" t="s">
        <v>199</v>
      </c>
      <c r="J176" s="348" t="s">
        <v>11</v>
      </c>
      <c r="K176" s="349"/>
      <c r="L176" s="348"/>
      <c r="M176" s="351"/>
      <c r="N176" s="352" t="s">
        <v>993</v>
      </c>
      <c r="O176" s="354"/>
    </row>
    <row r="177" spans="2:15" hidden="1" x14ac:dyDescent="0.25">
      <c r="B177" s="248"/>
      <c r="D177" s="355">
        <v>1380</v>
      </c>
      <c r="E177" s="355" t="s">
        <v>201</v>
      </c>
      <c r="F177" s="356">
        <v>3</v>
      </c>
      <c r="G177" s="357"/>
      <c r="H177" s="356"/>
      <c r="I177" s="357"/>
      <c r="J177" s="356" t="s">
        <v>7</v>
      </c>
      <c r="K177" s="355" t="s">
        <v>201</v>
      </c>
      <c r="L177" s="356"/>
      <c r="M177" s="358"/>
      <c r="N177" s="359" t="s">
        <v>993</v>
      </c>
      <c r="O177" s="360"/>
    </row>
    <row r="178" spans="2:15" x14ac:dyDescent="0.25">
      <c r="B178" s="248"/>
      <c r="D178" s="339">
        <v>1380.01</v>
      </c>
      <c r="E178" s="340" t="s">
        <v>202</v>
      </c>
      <c r="F178" s="341">
        <v>4</v>
      </c>
      <c r="G178" s="340"/>
      <c r="H178" s="341">
        <v>1381</v>
      </c>
      <c r="I178" s="340" t="s">
        <v>202</v>
      </c>
      <c r="J178" s="341" t="s">
        <v>11</v>
      </c>
      <c r="K178" s="306" t="s">
        <v>202</v>
      </c>
      <c r="L178" s="341"/>
      <c r="M178" s="343"/>
      <c r="N178" s="344" t="s">
        <v>993</v>
      </c>
      <c r="O178" s="361"/>
    </row>
    <row r="179" spans="2:15" hidden="1" x14ac:dyDescent="0.25">
      <c r="B179" s="248"/>
      <c r="D179" s="366">
        <v>1380.11</v>
      </c>
      <c r="E179" s="369" t="s">
        <v>203</v>
      </c>
      <c r="F179" s="368">
        <v>4</v>
      </c>
      <c r="G179" s="369"/>
      <c r="H179" s="368"/>
      <c r="I179" s="367"/>
      <c r="J179" s="368" t="s">
        <v>11</v>
      </c>
      <c r="K179" s="369"/>
      <c r="L179" s="368"/>
      <c r="M179" s="370"/>
      <c r="N179" s="371" t="s">
        <v>993</v>
      </c>
      <c r="O179" s="369"/>
    </row>
    <row r="180" spans="2:15" s="8" customFormat="1" ht="15.75" thickBot="1" x14ac:dyDescent="0.3">
      <c r="B180" s="242"/>
      <c r="D180" s="600">
        <v>1300</v>
      </c>
      <c r="E180" s="601" t="s">
        <v>155</v>
      </c>
      <c r="F180" s="602">
        <v>2</v>
      </c>
      <c r="G180" s="603"/>
      <c r="H180" s="602"/>
      <c r="I180" s="603"/>
      <c r="J180" s="602" t="s">
        <v>7</v>
      </c>
      <c r="K180" s="601" t="s">
        <v>1435</v>
      </c>
      <c r="L180" s="604"/>
      <c r="M180" s="605">
        <f>SUM(M139+M141+M142+M148+M154+M156+M160+M167+M178)</f>
        <v>0</v>
      </c>
      <c r="N180" s="606" t="s">
        <v>993</v>
      </c>
      <c r="O180" s="607"/>
    </row>
    <row r="181" spans="2:15" ht="15.75" thickBot="1" x14ac:dyDescent="0.3">
      <c r="D181" s="562"/>
      <c r="E181" s="562"/>
      <c r="F181" s="562"/>
      <c r="G181" s="562"/>
      <c r="H181" s="562"/>
      <c r="I181" s="562"/>
      <c r="J181" s="562"/>
      <c r="K181" s="562"/>
      <c r="L181" s="562"/>
      <c r="M181" s="562"/>
      <c r="N181" s="562"/>
      <c r="O181" s="562"/>
    </row>
    <row r="182" spans="2:15" ht="15.75" hidden="1" thickBot="1" x14ac:dyDescent="0.3">
      <c r="D182" s="373">
        <v>1410</v>
      </c>
      <c r="E182" s="373" t="s">
        <v>205</v>
      </c>
      <c r="F182" s="374">
        <v>3</v>
      </c>
      <c r="G182" s="373"/>
      <c r="H182" s="374"/>
      <c r="I182" s="375"/>
      <c r="J182" s="374" t="s">
        <v>7</v>
      </c>
      <c r="K182" s="373" t="s">
        <v>205</v>
      </c>
      <c r="L182" s="374"/>
      <c r="M182" s="376">
        <f>SUM(M183:M185)</f>
        <v>0</v>
      </c>
      <c r="N182" s="377" t="s">
        <v>993</v>
      </c>
      <c r="O182" s="373"/>
    </row>
    <row r="183" spans="2:15" x14ac:dyDescent="0.25">
      <c r="B183" s="247">
        <v>1400</v>
      </c>
      <c r="D183" s="339">
        <v>1410.01</v>
      </c>
      <c r="E183" s="340" t="s">
        <v>206</v>
      </c>
      <c r="F183" s="341">
        <v>4</v>
      </c>
      <c r="G183" s="340"/>
      <c r="H183" s="341">
        <v>1410</v>
      </c>
      <c r="I183" s="340" t="s">
        <v>205</v>
      </c>
      <c r="J183" s="341" t="s">
        <v>11</v>
      </c>
      <c r="K183" s="306" t="s">
        <v>205</v>
      </c>
      <c r="L183" s="341"/>
      <c r="M183" s="343"/>
      <c r="N183" s="344" t="s">
        <v>993</v>
      </c>
      <c r="O183" s="361"/>
    </row>
    <row r="184" spans="2:15" hidden="1" x14ac:dyDescent="0.25">
      <c r="B184" s="248"/>
      <c r="D184" s="346">
        <v>1411.11</v>
      </c>
      <c r="E184" s="347" t="s">
        <v>207</v>
      </c>
      <c r="F184" s="348">
        <v>4</v>
      </c>
      <c r="G184" s="347"/>
      <c r="H184" s="348"/>
      <c r="I184" s="347"/>
      <c r="J184" s="348" t="s">
        <v>11</v>
      </c>
      <c r="K184" s="349"/>
      <c r="L184" s="350"/>
      <c r="M184" s="351"/>
      <c r="N184" s="352" t="s">
        <v>993</v>
      </c>
      <c r="O184" s="353"/>
    </row>
    <row r="185" spans="2:15" hidden="1" x14ac:dyDescent="0.25">
      <c r="B185" s="248"/>
      <c r="D185" s="346">
        <v>1412.21</v>
      </c>
      <c r="E185" s="347" t="s">
        <v>208</v>
      </c>
      <c r="F185" s="348">
        <v>4</v>
      </c>
      <c r="G185" s="347"/>
      <c r="H185" s="348"/>
      <c r="I185" s="347"/>
      <c r="J185" s="348" t="s">
        <v>11</v>
      </c>
      <c r="K185" s="349"/>
      <c r="L185" s="348"/>
      <c r="M185" s="351"/>
      <c r="N185" s="352" t="s">
        <v>993</v>
      </c>
      <c r="O185" s="354"/>
    </row>
    <row r="186" spans="2:15" hidden="1" x14ac:dyDescent="0.25">
      <c r="B186" s="248"/>
      <c r="D186" s="355">
        <v>1420</v>
      </c>
      <c r="E186" s="355" t="s">
        <v>209</v>
      </c>
      <c r="F186" s="356">
        <v>3</v>
      </c>
      <c r="G186" s="357"/>
      <c r="H186" s="356"/>
      <c r="I186" s="357"/>
      <c r="J186" s="356" t="s">
        <v>7</v>
      </c>
      <c r="K186" s="355" t="s">
        <v>209</v>
      </c>
      <c r="L186" s="356"/>
      <c r="M186" s="358"/>
      <c r="N186" s="359" t="s">
        <v>993</v>
      </c>
      <c r="O186" s="360"/>
    </row>
    <row r="187" spans="2:15" x14ac:dyDescent="0.25">
      <c r="B187" s="248" t="s">
        <v>1521</v>
      </c>
      <c r="D187" s="339">
        <v>1420.01</v>
      </c>
      <c r="E187" s="340" t="s">
        <v>210</v>
      </c>
      <c r="F187" s="341">
        <v>4</v>
      </c>
      <c r="G187" s="340"/>
      <c r="H187" s="341">
        <v>1420</v>
      </c>
      <c r="I187" s="340" t="s">
        <v>211</v>
      </c>
      <c r="J187" s="341" t="s">
        <v>11</v>
      </c>
      <c r="K187" s="306" t="s">
        <v>209</v>
      </c>
      <c r="L187" s="341"/>
      <c r="M187" s="343"/>
      <c r="N187" s="344" t="s">
        <v>993</v>
      </c>
      <c r="O187" s="361"/>
    </row>
    <row r="188" spans="2:15" hidden="1" x14ac:dyDescent="0.25">
      <c r="B188" s="248"/>
      <c r="D188" s="346">
        <v>1420.11</v>
      </c>
      <c r="E188" s="347" t="s">
        <v>212</v>
      </c>
      <c r="F188" s="348">
        <v>4</v>
      </c>
      <c r="G188" s="347"/>
      <c r="H188" s="348"/>
      <c r="I188" s="347"/>
      <c r="J188" s="348" t="s">
        <v>11</v>
      </c>
      <c r="K188" s="349"/>
      <c r="L188" s="348"/>
      <c r="M188" s="351"/>
      <c r="N188" s="352" t="s">
        <v>993</v>
      </c>
      <c r="O188" s="354"/>
    </row>
    <row r="189" spans="2:15" hidden="1" x14ac:dyDescent="0.25">
      <c r="B189" s="248"/>
      <c r="D189" s="346">
        <v>1420.21</v>
      </c>
      <c r="E189" s="347" t="s">
        <v>213</v>
      </c>
      <c r="F189" s="348">
        <v>4</v>
      </c>
      <c r="G189" s="347"/>
      <c r="H189" s="348"/>
      <c r="I189" s="347"/>
      <c r="J189" s="348" t="s">
        <v>11</v>
      </c>
      <c r="K189" s="349"/>
      <c r="L189" s="348"/>
      <c r="M189" s="351"/>
      <c r="N189" s="352" t="s">
        <v>993</v>
      </c>
      <c r="O189" s="354"/>
    </row>
    <row r="190" spans="2:15" hidden="1" x14ac:dyDescent="0.25">
      <c r="B190" s="248"/>
      <c r="D190" s="346">
        <v>1420.31</v>
      </c>
      <c r="E190" s="347" t="s">
        <v>214</v>
      </c>
      <c r="F190" s="348">
        <v>4</v>
      </c>
      <c r="G190" s="347"/>
      <c r="H190" s="348"/>
      <c r="I190" s="347"/>
      <c r="J190" s="348" t="s">
        <v>11</v>
      </c>
      <c r="K190" s="349"/>
      <c r="L190" s="348"/>
      <c r="M190" s="351"/>
      <c r="N190" s="352" t="s">
        <v>993</v>
      </c>
      <c r="O190" s="354"/>
    </row>
    <row r="191" spans="2:15" hidden="1" x14ac:dyDescent="0.25">
      <c r="B191" s="248"/>
      <c r="D191" s="346">
        <v>1420.41</v>
      </c>
      <c r="E191" s="347" t="s">
        <v>215</v>
      </c>
      <c r="F191" s="348">
        <v>4</v>
      </c>
      <c r="G191" s="347"/>
      <c r="H191" s="348"/>
      <c r="I191" s="347"/>
      <c r="J191" s="348" t="s">
        <v>11</v>
      </c>
      <c r="K191" s="349"/>
      <c r="L191" s="348"/>
      <c r="M191" s="351"/>
      <c r="N191" s="352" t="s">
        <v>993</v>
      </c>
      <c r="O191" s="354"/>
    </row>
    <row r="192" spans="2:15" hidden="1" x14ac:dyDescent="0.25">
      <c r="B192" s="248"/>
      <c r="D192" s="346">
        <v>1420.91</v>
      </c>
      <c r="E192" s="347" t="s">
        <v>216</v>
      </c>
      <c r="F192" s="348">
        <v>4</v>
      </c>
      <c r="G192" s="347"/>
      <c r="H192" s="348"/>
      <c r="I192" s="347"/>
      <c r="J192" s="348" t="s">
        <v>11</v>
      </c>
      <c r="K192" s="349"/>
      <c r="L192" s="348"/>
      <c r="M192" s="351"/>
      <c r="N192" s="352" t="s">
        <v>993</v>
      </c>
      <c r="O192" s="354"/>
    </row>
    <row r="193" spans="2:15" hidden="1" x14ac:dyDescent="0.25">
      <c r="B193" s="248"/>
      <c r="D193" s="355">
        <v>1440</v>
      </c>
      <c r="E193" s="355" t="s">
        <v>217</v>
      </c>
      <c r="F193" s="356">
        <v>3</v>
      </c>
      <c r="G193" s="357"/>
      <c r="H193" s="356"/>
      <c r="I193" s="357"/>
      <c r="J193" s="356" t="s">
        <v>7</v>
      </c>
      <c r="K193" s="355" t="s">
        <v>217</v>
      </c>
      <c r="L193" s="356"/>
      <c r="M193" s="358"/>
      <c r="N193" s="359" t="s">
        <v>993</v>
      </c>
      <c r="O193" s="360"/>
    </row>
    <row r="194" spans="2:15" x14ac:dyDescent="0.25">
      <c r="B194" s="248" t="s">
        <v>1516</v>
      </c>
      <c r="D194" s="339">
        <v>1440.01</v>
      </c>
      <c r="E194" s="340" t="s">
        <v>218</v>
      </c>
      <c r="F194" s="341">
        <v>4</v>
      </c>
      <c r="G194" s="340"/>
      <c r="H194" s="341">
        <v>1440</v>
      </c>
      <c r="I194" s="340" t="s">
        <v>219</v>
      </c>
      <c r="J194" s="341" t="s">
        <v>11</v>
      </c>
      <c r="K194" s="306" t="s">
        <v>1136</v>
      </c>
      <c r="L194" s="341"/>
      <c r="M194" s="343"/>
      <c r="N194" s="344" t="s">
        <v>993</v>
      </c>
      <c r="O194" s="361"/>
    </row>
    <row r="195" spans="2:15" hidden="1" x14ac:dyDescent="0.25">
      <c r="B195" s="248"/>
      <c r="D195" s="355">
        <v>1450</v>
      </c>
      <c r="E195" s="355" t="s">
        <v>220</v>
      </c>
      <c r="F195" s="356">
        <v>3</v>
      </c>
      <c r="G195" s="357"/>
      <c r="H195" s="356"/>
      <c r="I195" s="357"/>
      <c r="J195" s="356" t="s">
        <v>7</v>
      </c>
      <c r="K195" s="355" t="s">
        <v>220</v>
      </c>
      <c r="L195" s="356"/>
      <c r="M195" s="358"/>
      <c r="N195" s="359" t="s">
        <v>993</v>
      </c>
      <c r="O195" s="360"/>
    </row>
    <row r="196" spans="2:15" x14ac:dyDescent="0.25">
      <c r="B196" s="248"/>
      <c r="D196" s="339">
        <v>1450.01</v>
      </c>
      <c r="E196" s="340" t="s">
        <v>221</v>
      </c>
      <c r="F196" s="341">
        <v>4</v>
      </c>
      <c r="G196" s="340"/>
      <c r="H196" s="341"/>
      <c r="I196" s="340"/>
      <c r="J196" s="341" t="s">
        <v>11</v>
      </c>
      <c r="K196" s="306" t="s">
        <v>225</v>
      </c>
      <c r="L196" s="341"/>
      <c r="M196" s="343"/>
      <c r="N196" s="344" t="s">
        <v>993</v>
      </c>
      <c r="O196" s="361"/>
    </row>
    <row r="197" spans="2:15" hidden="1" x14ac:dyDescent="0.25">
      <c r="B197" s="248"/>
      <c r="D197" s="346">
        <v>1450.11</v>
      </c>
      <c r="E197" s="347" t="s">
        <v>222</v>
      </c>
      <c r="F197" s="348">
        <v>4</v>
      </c>
      <c r="G197" s="347"/>
      <c r="H197" s="348">
        <v>1450</v>
      </c>
      <c r="I197" s="347" t="s">
        <v>223</v>
      </c>
      <c r="J197" s="348" t="s">
        <v>11</v>
      </c>
      <c r="K197" s="349"/>
      <c r="L197" s="348"/>
      <c r="M197" s="351"/>
      <c r="N197" s="352" t="s">
        <v>993</v>
      </c>
      <c r="O197" s="354"/>
    </row>
    <row r="198" spans="2:15" hidden="1" x14ac:dyDescent="0.25">
      <c r="B198" s="248"/>
      <c r="D198" s="346">
        <v>1450.21</v>
      </c>
      <c r="E198" s="347" t="s">
        <v>224</v>
      </c>
      <c r="F198" s="348">
        <v>4</v>
      </c>
      <c r="G198" s="347"/>
      <c r="H198" s="348">
        <v>1460</v>
      </c>
      <c r="I198" s="347" t="s">
        <v>225</v>
      </c>
      <c r="J198" s="348" t="s">
        <v>11</v>
      </c>
      <c r="K198" s="349"/>
      <c r="L198" s="348"/>
      <c r="M198" s="351"/>
      <c r="N198" s="352" t="s">
        <v>993</v>
      </c>
      <c r="O198" s="354"/>
    </row>
    <row r="199" spans="2:15" hidden="1" x14ac:dyDescent="0.25">
      <c r="B199" s="248"/>
      <c r="D199" s="346">
        <v>1450.22</v>
      </c>
      <c r="E199" s="347" t="s">
        <v>226</v>
      </c>
      <c r="F199" s="348">
        <v>4</v>
      </c>
      <c r="G199" s="347"/>
      <c r="H199" s="348"/>
      <c r="I199" s="347"/>
      <c r="J199" s="348" t="s">
        <v>11</v>
      </c>
      <c r="K199" s="349"/>
      <c r="L199" s="348"/>
      <c r="M199" s="351"/>
      <c r="N199" s="352" t="s">
        <v>993</v>
      </c>
      <c r="O199" s="354"/>
    </row>
    <row r="200" spans="2:15" x14ac:dyDescent="0.25">
      <c r="B200" s="248"/>
      <c r="D200" s="339">
        <v>1450.31</v>
      </c>
      <c r="E200" s="306" t="s">
        <v>227</v>
      </c>
      <c r="F200" s="341">
        <v>4</v>
      </c>
      <c r="G200" s="306"/>
      <c r="H200" s="341">
        <v>1465</v>
      </c>
      <c r="I200" s="306" t="s">
        <v>228</v>
      </c>
      <c r="J200" s="341" t="s">
        <v>11</v>
      </c>
      <c r="K200" s="306" t="s">
        <v>1137</v>
      </c>
      <c r="L200" s="341"/>
      <c r="M200" s="343"/>
      <c r="N200" s="344" t="s">
        <v>993</v>
      </c>
      <c r="O200" s="361"/>
    </row>
    <row r="201" spans="2:15" x14ac:dyDescent="0.25">
      <c r="B201" s="248"/>
      <c r="D201" s="339">
        <v>1450.91</v>
      </c>
      <c r="E201" s="306" t="s">
        <v>229</v>
      </c>
      <c r="F201" s="341">
        <v>4</v>
      </c>
      <c r="G201" s="306"/>
      <c r="H201" s="341"/>
      <c r="I201" s="306"/>
      <c r="J201" s="341" t="s">
        <v>11</v>
      </c>
      <c r="K201" s="306" t="s">
        <v>228</v>
      </c>
      <c r="L201" s="341"/>
      <c r="M201" s="343"/>
      <c r="N201" s="344" t="s">
        <v>993</v>
      </c>
      <c r="O201" s="361"/>
    </row>
    <row r="202" spans="2:15" hidden="1" x14ac:dyDescent="0.25">
      <c r="B202" s="248"/>
      <c r="D202" s="355">
        <v>1470</v>
      </c>
      <c r="E202" s="355" t="s">
        <v>230</v>
      </c>
      <c r="F202" s="356">
        <v>3</v>
      </c>
      <c r="G202" s="355"/>
      <c r="H202" s="356"/>
      <c r="I202" s="355"/>
      <c r="J202" s="356" t="s">
        <v>7</v>
      </c>
      <c r="K202" s="355" t="s">
        <v>230</v>
      </c>
      <c r="L202" s="356"/>
      <c r="M202" s="358"/>
      <c r="N202" s="359" t="s">
        <v>993</v>
      </c>
      <c r="O202" s="360"/>
    </row>
    <row r="203" spans="2:15" x14ac:dyDescent="0.25">
      <c r="B203" s="248"/>
      <c r="D203" s="339">
        <v>1470.01</v>
      </c>
      <c r="E203" s="340" t="s">
        <v>231</v>
      </c>
      <c r="F203" s="341">
        <v>4</v>
      </c>
      <c r="G203" s="340"/>
      <c r="H203" s="341">
        <v>1470</v>
      </c>
      <c r="I203" s="340" t="s">
        <v>230</v>
      </c>
      <c r="J203" s="341" t="s">
        <v>11</v>
      </c>
      <c r="K203" s="306" t="s">
        <v>230</v>
      </c>
      <c r="L203" s="341"/>
      <c r="M203" s="343"/>
      <c r="N203" s="344" t="s">
        <v>993</v>
      </c>
      <c r="O203" s="361"/>
    </row>
    <row r="204" spans="2:15" hidden="1" x14ac:dyDescent="0.25">
      <c r="B204" s="248"/>
      <c r="D204" s="355">
        <v>1480</v>
      </c>
      <c r="E204" s="355" t="s">
        <v>232</v>
      </c>
      <c r="F204" s="356">
        <v>3</v>
      </c>
      <c r="G204" s="357"/>
      <c r="H204" s="356"/>
      <c r="I204" s="357"/>
      <c r="J204" s="356" t="s">
        <v>7</v>
      </c>
      <c r="K204" s="355" t="s">
        <v>232</v>
      </c>
      <c r="L204" s="356"/>
      <c r="M204" s="358"/>
      <c r="N204" s="359" t="s">
        <v>993</v>
      </c>
      <c r="O204" s="360"/>
    </row>
    <row r="205" spans="2:15" x14ac:dyDescent="0.25">
      <c r="B205" s="248"/>
      <c r="D205" s="339">
        <v>1480.01</v>
      </c>
      <c r="E205" s="340" t="s">
        <v>233</v>
      </c>
      <c r="F205" s="341">
        <v>4</v>
      </c>
      <c r="G205" s="340"/>
      <c r="H205" s="341">
        <v>1480</v>
      </c>
      <c r="I205" s="340" t="s">
        <v>234</v>
      </c>
      <c r="J205" s="341" t="s">
        <v>11</v>
      </c>
      <c r="K205" s="306" t="s">
        <v>234</v>
      </c>
      <c r="L205" s="341"/>
      <c r="M205" s="343"/>
      <c r="N205" s="344" t="s">
        <v>993</v>
      </c>
      <c r="O205" s="361"/>
    </row>
    <row r="206" spans="2:15" hidden="1" x14ac:dyDescent="0.25">
      <c r="B206" s="248"/>
      <c r="D206" s="355">
        <v>1490</v>
      </c>
      <c r="E206" s="355" t="s">
        <v>235</v>
      </c>
      <c r="F206" s="356">
        <v>3</v>
      </c>
      <c r="G206" s="357"/>
      <c r="H206" s="356"/>
      <c r="I206" s="357"/>
      <c r="J206" s="356" t="s">
        <v>7</v>
      </c>
      <c r="K206" s="355" t="s">
        <v>235</v>
      </c>
      <c r="L206" s="356"/>
      <c r="M206" s="358"/>
      <c r="N206" s="359" t="s">
        <v>993</v>
      </c>
      <c r="O206" s="360"/>
    </row>
    <row r="207" spans="2:15" x14ac:dyDescent="0.25">
      <c r="B207" s="248"/>
      <c r="D207" s="339">
        <v>1490.01</v>
      </c>
      <c r="E207" s="340" t="s">
        <v>235</v>
      </c>
      <c r="F207" s="341">
        <v>4</v>
      </c>
      <c r="G207" s="340"/>
      <c r="H207" s="341">
        <v>1490</v>
      </c>
      <c r="I207" s="340" t="s">
        <v>236</v>
      </c>
      <c r="J207" s="341" t="s">
        <v>11</v>
      </c>
      <c r="K207" s="306" t="s">
        <v>1138</v>
      </c>
      <c r="L207" s="341"/>
      <c r="M207" s="343"/>
      <c r="N207" s="344" t="s">
        <v>993</v>
      </c>
      <c r="O207" s="361"/>
    </row>
    <row r="208" spans="2:15" x14ac:dyDescent="0.25">
      <c r="B208" s="248"/>
      <c r="D208" s="339">
        <v>1490.11</v>
      </c>
      <c r="E208" s="340" t="s">
        <v>237</v>
      </c>
      <c r="F208" s="341">
        <v>4</v>
      </c>
      <c r="G208" s="340"/>
      <c r="H208" s="341">
        <v>1495</v>
      </c>
      <c r="I208" s="340" t="s">
        <v>237</v>
      </c>
      <c r="J208" s="341" t="s">
        <v>11</v>
      </c>
      <c r="K208" s="306" t="s">
        <v>1547</v>
      </c>
      <c r="L208" s="341"/>
      <c r="M208" s="343"/>
      <c r="N208" s="344" t="s">
        <v>994</v>
      </c>
      <c r="O208" s="361"/>
    </row>
    <row r="209" spans="2:15" hidden="1" x14ac:dyDescent="0.25">
      <c r="B209" s="248"/>
      <c r="D209" s="366">
        <v>1490.21</v>
      </c>
      <c r="E209" s="367" t="s">
        <v>238</v>
      </c>
      <c r="F209" s="368">
        <v>4</v>
      </c>
      <c r="G209" s="367"/>
      <c r="H209" s="368"/>
      <c r="I209" s="367"/>
      <c r="J209" s="368" t="s">
        <v>11</v>
      </c>
      <c r="K209" s="369"/>
      <c r="L209" s="368"/>
      <c r="M209" s="370"/>
      <c r="N209" s="371" t="s">
        <v>993</v>
      </c>
      <c r="O209" s="369"/>
    </row>
    <row r="210" spans="2:15" s="8" customFormat="1" ht="15.75" thickBot="1" x14ac:dyDescent="0.3">
      <c r="B210" s="242"/>
      <c r="D210" s="600">
        <v>1400</v>
      </c>
      <c r="E210" s="601" t="s">
        <v>204</v>
      </c>
      <c r="F210" s="602">
        <v>2</v>
      </c>
      <c r="G210" s="601"/>
      <c r="H210" s="602"/>
      <c r="I210" s="603"/>
      <c r="J210" s="602" t="s">
        <v>7</v>
      </c>
      <c r="K210" s="601" t="s">
        <v>1436</v>
      </c>
      <c r="L210" s="602"/>
      <c r="M210" s="605">
        <f>SUM(M183+M187+M194+M196+M200+M201+M203+M205+M207+M208)</f>
        <v>0</v>
      </c>
      <c r="N210" s="606" t="s">
        <v>993</v>
      </c>
      <c r="O210" s="601"/>
    </row>
    <row r="211" spans="2:15" ht="15.75" thickBot="1" x14ac:dyDescent="0.3">
      <c r="D211" s="562"/>
      <c r="E211" s="562"/>
      <c r="F211" s="562"/>
      <c r="G211" s="562"/>
      <c r="H211" s="562"/>
      <c r="I211" s="562"/>
      <c r="J211" s="562"/>
      <c r="K211" s="562"/>
      <c r="L211" s="562"/>
      <c r="M211" s="562"/>
      <c r="N211" s="562"/>
      <c r="O211" s="562"/>
    </row>
    <row r="212" spans="2:15" ht="15.75" hidden="1" thickBot="1" x14ac:dyDescent="0.3">
      <c r="D212" s="373">
        <v>1510</v>
      </c>
      <c r="E212" s="373" t="s">
        <v>240</v>
      </c>
      <c r="F212" s="374">
        <v>3</v>
      </c>
      <c r="G212" s="375"/>
      <c r="H212" s="374"/>
      <c r="I212" s="375"/>
      <c r="J212" s="374" t="s">
        <v>7</v>
      </c>
      <c r="K212" s="373" t="s">
        <v>240</v>
      </c>
      <c r="L212" s="374"/>
      <c r="M212" s="376">
        <f>SUM(M213)</f>
        <v>0</v>
      </c>
      <c r="N212" s="377" t="s">
        <v>993</v>
      </c>
      <c r="O212" s="373"/>
    </row>
    <row r="213" spans="2:15" x14ac:dyDescent="0.25">
      <c r="B213" s="247">
        <v>1500</v>
      </c>
      <c r="D213" s="339">
        <v>1510.01</v>
      </c>
      <c r="E213" s="340" t="s">
        <v>241</v>
      </c>
      <c r="F213" s="341">
        <v>4</v>
      </c>
      <c r="G213" s="340"/>
      <c r="H213" s="341">
        <v>1510</v>
      </c>
      <c r="I213" s="340" t="s">
        <v>242</v>
      </c>
      <c r="J213" s="341" t="s">
        <v>11</v>
      </c>
      <c r="K213" s="306" t="s">
        <v>1139</v>
      </c>
      <c r="L213" s="341"/>
      <c r="M213" s="343"/>
      <c r="N213" s="344" t="s">
        <v>993</v>
      </c>
      <c r="O213" s="361"/>
    </row>
    <row r="214" spans="2:15" hidden="1" x14ac:dyDescent="0.25">
      <c r="B214" s="248"/>
      <c r="D214" s="355">
        <v>1515</v>
      </c>
      <c r="E214" s="355" t="s">
        <v>243</v>
      </c>
      <c r="F214" s="356">
        <v>3</v>
      </c>
      <c r="G214" s="357"/>
      <c r="H214" s="356"/>
      <c r="I214" s="357"/>
      <c r="J214" s="356" t="s">
        <v>7</v>
      </c>
      <c r="K214" s="355" t="s">
        <v>243</v>
      </c>
      <c r="L214" s="356"/>
      <c r="M214" s="358"/>
      <c r="N214" s="359" t="s">
        <v>993</v>
      </c>
      <c r="O214" s="360"/>
    </row>
    <row r="215" spans="2:15" x14ac:dyDescent="0.25">
      <c r="B215" s="248" t="s">
        <v>1522</v>
      </c>
      <c r="D215" s="339">
        <v>1515.01</v>
      </c>
      <c r="E215" s="340" t="s">
        <v>244</v>
      </c>
      <c r="F215" s="341">
        <v>4</v>
      </c>
      <c r="G215" s="340"/>
      <c r="H215" s="341">
        <v>1515</v>
      </c>
      <c r="I215" s="340" t="s">
        <v>245</v>
      </c>
      <c r="J215" s="341" t="s">
        <v>11</v>
      </c>
      <c r="K215" s="306" t="s">
        <v>1140</v>
      </c>
      <c r="L215" s="341"/>
      <c r="M215" s="343"/>
      <c r="N215" s="344" t="s">
        <v>993</v>
      </c>
      <c r="O215" s="361"/>
    </row>
    <row r="216" spans="2:15" hidden="1" x14ac:dyDescent="0.25">
      <c r="B216" s="248"/>
      <c r="D216" s="355">
        <v>1520</v>
      </c>
      <c r="E216" s="355" t="s">
        <v>246</v>
      </c>
      <c r="F216" s="356">
        <v>3</v>
      </c>
      <c r="G216" s="357"/>
      <c r="H216" s="356"/>
      <c r="I216" s="357"/>
      <c r="J216" s="356" t="s">
        <v>7</v>
      </c>
      <c r="K216" s="355" t="s">
        <v>246</v>
      </c>
      <c r="L216" s="356"/>
      <c r="M216" s="358"/>
      <c r="N216" s="359" t="s">
        <v>993</v>
      </c>
      <c r="O216" s="360"/>
    </row>
    <row r="217" spans="2:15" hidden="1" x14ac:dyDescent="0.25">
      <c r="B217" s="248"/>
      <c r="D217" s="346">
        <v>1520.01</v>
      </c>
      <c r="E217" s="349" t="s">
        <v>247</v>
      </c>
      <c r="F217" s="348">
        <v>4</v>
      </c>
      <c r="G217" s="349"/>
      <c r="H217" s="348">
        <v>1520</v>
      </c>
      <c r="I217" s="349" t="s">
        <v>248</v>
      </c>
      <c r="J217" s="348" t="s">
        <v>11</v>
      </c>
      <c r="K217" s="349"/>
      <c r="L217" s="348"/>
      <c r="M217" s="351"/>
      <c r="N217" s="352" t="s">
        <v>993</v>
      </c>
      <c r="O217" s="354"/>
    </row>
    <row r="218" spans="2:15" hidden="1" x14ac:dyDescent="0.25">
      <c r="B218" s="248"/>
      <c r="D218" s="346">
        <v>1520.11</v>
      </c>
      <c r="E218" s="349" t="s">
        <v>249</v>
      </c>
      <c r="F218" s="348">
        <v>4</v>
      </c>
      <c r="G218" s="349"/>
      <c r="H218" s="348"/>
      <c r="I218" s="349"/>
      <c r="J218" s="348" t="s">
        <v>11</v>
      </c>
      <c r="K218" s="349"/>
      <c r="L218" s="363"/>
      <c r="M218" s="351"/>
      <c r="N218" s="352" t="s">
        <v>993</v>
      </c>
      <c r="O218" s="354"/>
    </row>
    <row r="219" spans="2:15" hidden="1" x14ac:dyDescent="0.25">
      <c r="B219" s="248"/>
      <c r="D219" s="346">
        <v>1520.12</v>
      </c>
      <c r="E219" s="349" t="s">
        <v>250</v>
      </c>
      <c r="F219" s="348">
        <v>4</v>
      </c>
      <c r="G219" s="349"/>
      <c r="H219" s="348"/>
      <c r="I219" s="349"/>
      <c r="J219" s="348" t="s">
        <v>11</v>
      </c>
      <c r="K219" s="349"/>
      <c r="L219" s="348"/>
      <c r="M219" s="351"/>
      <c r="N219" s="352" t="s">
        <v>993</v>
      </c>
      <c r="O219" s="354"/>
    </row>
    <row r="220" spans="2:15" hidden="1" x14ac:dyDescent="0.25">
      <c r="B220" s="248"/>
      <c r="D220" s="346">
        <v>1520.13</v>
      </c>
      <c r="E220" s="349" t="s">
        <v>251</v>
      </c>
      <c r="F220" s="348">
        <v>4</v>
      </c>
      <c r="G220" s="349"/>
      <c r="H220" s="348"/>
      <c r="I220" s="349"/>
      <c r="J220" s="348" t="s">
        <v>11</v>
      </c>
      <c r="K220" s="349"/>
      <c r="L220" s="348"/>
      <c r="M220" s="351"/>
      <c r="N220" s="352" t="s">
        <v>993</v>
      </c>
      <c r="O220" s="354"/>
    </row>
    <row r="221" spans="2:15" hidden="1" x14ac:dyDescent="0.25">
      <c r="B221" s="248"/>
      <c r="D221" s="346">
        <v>1520.14</v>
      </c>
      <c r="E221" s="349" t="s">
        <v>252</v>
      </c>
      <c r="F221" s="348">
        <v>4</v>
      </c>
      <c r="G221" s="349"/>
      <c r="H221" s="348"/>
      <c r="I221" s="349"/>
      <c r="J221" s="348" t="s">
        <v>11</v>
      </c>
      <c r="K221" s="349"/>
      <c r="L221" s="348"/>
      <c r="M221" s="351"/>
      <c r="N221" s="352" t="s">
        <v>993</v>
      </c>
      <c r="O221" s="354"/>
    </row>
    <row r="222" spans="2:15" hidden="1" x14ac:dyDescent="0.25">
      <c r="B222" s="248"/>
      <c r="D222" s="346">
        <v>1520.15</v>
      </c>
      <c r="E222" s="349" t="s">
        <v>253</v>
      </c>
      <c r="F222" s="348">
        <v>4</v>
      </c>
      <c r="G222" s="349"/>
      <c r="H222" s="348"/>
      <c r="I222" s="349"/>
      <c r="J222" s="348" t="s">
        <v>11</v>
      </c>
      <c r="K222" s="349"/>
      <c r="L222" s="348"/>
      <c r="M222" s="351"/>
      <c r="N222" s="352" t="s">
        <v>993</v>
      </c>
      <c r="O222" s="354"/>
    </row>
    <row r="223" spans="2:15" hidden="1" x14ac:dyDescent="0.25">
      <c r="B223" s="248"/>
      <c r="D223" s="346">
        <v>1520.16</v>
      </c>
      <c r="E223" s="349" t="s">
        <v>254</v>
      </c>
      <c r="F223" s="348">
        <v>4</v>
      </c>
      <c r="G223" s="349"/>
      <c r="H223" s="348"/>
      <c r="I223" s="349"/>
      <c r="J223" s="348" t="s">
        <v>11</v>
      </c>
      <c r="K223" s="349"/>
      <c r="L223" s="348"/>
      <c r="M223" s="351"/>
      <c r="N223" s="352" t="s">
        <v>993</v>
      </c>
      <c r="O223" s="354"/>
    </row>
    <row r="224" spans="2:15" hidden="1" x14ac:dyDescent="0.25">
      <c r="B224" s="248"/>
      <c r="D224" s="346">
        <v>1520.21</v>
      </c>
      <c r="E224" s="349" t="s">
        <v>255</v>
      </c>
      <c r="F224" s="348">
        <v>4</v>
      </c>
      <c r="G224" s="349"/>
      <c r="H224" s="348"/>
      <c r="I224" s="349"/>
      <c r="J224" s="348" t="s">
        <v>11</v>
      </c>
      <c r="K224" s="349"/>
      <c r="L224" s="348"/>
      <c r="M224" s="351"/>
      <c r="N224" s="352" t="s">
        <v>993</v>
      </c>
      <c r="O224" s="354"/>
    </row>
    <row r="225" spans="2:15" hidden="1" x14ac:dyDescent="0.25">
      <c r="B225" s="248"/>
      <c r="D225" s="355">
        <v>1530</v>
      </c>
      <c r="E225" s="355" t="s">
        <v>256</v>
      </c>
      <c r="F225" s="356">
        <v>3</v>
      </c>
      <c r="G225" s="355"/>
      <c r="H225" s="356"/>
      <c r="I225" s="355"/>
      <c r="J225" s="356" t="s">
        <v>7</v>
      </c>
      <c r="K225" s="355" t="s">
        <v>256</v>
      </c>
      <c r="L225" s="356"/>
      <c r="M225" s="358"/>
      <c r="N225" s="359" t="s">
        <v>993</v>
      </c>
      <c r="O225" s="360"/>
    </row>
    <row r="226" spans="2:15" x14ac:dyDescent="0.25">
      <c r="B226" s="248"/>
      <c r="D226" s="339">
        <v>1530.01</v>
      </c>
      <c r="E226" s="340" t="s">
        <v>257</v>
      </c>
      <c r="F226" s="341">
        <v>4</v>
      </c>
      <c r="G226" s="340"/>
      <c r="H226" s="341"/>
      <c r="I226" s="340"/>
      <c r="J226" s="341" t="s">
        <v>11</v>
      </c>
      <c r="K226" s="306" t="s">
        <v>1141</v>
      </c>
      <c r="L226" s="341"/>
      <c r="M226" s="343"/>
      <c r="N226" s="344" t="s">
        <v>993</v>
      </c>
      <c r="O226" s="361"/>
    </row>
    <row r="227" spans="2:15" hidden="1" x14ac:dyDescent="0.25">
      <c r="B227" s="248"/>
      <c r="D227" s="366">
        <v>1530.11</v>
      </c>
      <c r="E227" s="367" t="s">
        <v>258</v>
      </c>
      <c r="F227" s="368">
        <v>4</v>
      </c>
      <c r="G227" s="367"/>
      <c r="H227" s="368"/>
      <c r="I227" s="367"/>
      <c r="J227" s="368" t="s">
        <v>11</v>
      </c>
      <c r="K227" s="369"/>
      <c r="L227" s="368"/>
      <c r="M227" s="370"/>
      <c r="N227" s="371" t="s">
        <v>993</v>
      </c>
      <c r="O227" s="369"/>
    </row>
    <row r="228" spans="2:15" hidden="1" x14ac:dyDescent="0.25">
      <c r="B228" s="248"/>
      <c r="D228" s="366">
        <v>1530.12</v>
      </c>
      <c r="E228" s="367" t="s">
        <v>259</v>
      </c>
      <c r="F228" s="368">
        <v>4</v>
      </c>
      <c r="G228" s="367"/>
      <c r="H228" s="368"/>
      <c r="I228" s="367"/>
      <c r="J228" s="368" t="s">
        <v>11</v>
      </c>
      <c r="K228" s="369"/>
      <c r="L228" s="368"/>
      <c r="M228" s="370"/>
      <c r="N228" s="371" t="s">
        <v>993</v>
      </c>
      <c r="O228" s="369"/>
    </row>
    <row r="229" spans="2:15" hidden="1" x14ac:dyDescent="0.25">
      <c r="B229" s="248"/>
      <c r="D229" s="366">
        <v>1530.21</v>
      </c>
      <c r="E229" s="367" t="s">
        <v>260</v>
      </c>
      <c r="F229" s="368">
        <v>4</v>
      </c>
      <c r="G229" s="367"/>
      <c r="H229" s="368"/>
      <c r="I229" s="367"/>
      <c r="J229" s="368" t="s">
        <v>11</v>
      </c>
      <c r="K229" s="369"/>
      <c r="L229" s="368"/>
      <c r="M229" s="370"/>
      <c r="N229" s="371" t="s">
        <v>993</v>
      </c>
      <c r="O229" s="369"/>
    </row>
    <row r="230" spans="2:15" hidden="1" x14ac:dyDescent="0.25">
      <c r="B230" s="248"/>
      <c r="D230" s="366">
        <v>1530.22</v>
      </c>
      <c r="E230" s="367" t="s">
        <v>261</v>
      </c>
      <c r="F230" s="368">
        <v>4</v>
      </c>
      <c r="G230" s="367"/>
      <c r="H230" s="368"/>
      <c r="I230" s="367"/>
      <c r="J230" s="368" t="s">
        <v>11</v>
      </c>
      <c r="K230" s="369"/>
      <c r="L230" s="368"/>
      <c r="M230" s="370"/>
      <c r="N230" s="371" t="s">
        <v>993</v>
      </c>
      <c r="O230" s="369"/>
    </row>
    <row r="231" spans="2:15" hidden="1" x14ac:dyDescent="0.25">
      <c r="B231" s="248"/>
      <c r="D231" s="366">
        <v>1530.23</v>
      </c>
      <c r="E231" s="367" t="s">
        <v>262</v>
      </c>
      <c r="F231" s="368">
        <v>4</v>
      </c>
      <c r="G231" s="367"/>
      <c r="H231" s="368"/>
      <c r="I231" s="367"/>
      <c r="J231" s="368" t="s">
        <v>11</v>
      </c>
      <c r="K231" s="369"/>
      <c r="L231" s="368"/>
      <c r="M231" s="370"/>
      <c r="N231" s="371" t="s">
        <v>993</v>
      </c>
      <c r="O231" s="369"/>
    </row>
    <row r="232" spans="2:15" hidden="1" x14ac:dyDescent="0.25">
      <c r="B232" s="248"/>
      <c r="D232" s="366">
        <v>1530.24</v>
      </c>
      <c r="E232" s="367" t="s">
        <v>263</v>
      </c>
      <c r="F232" s="368">
        <v>4</v>
      </c>
      <c r="G232" s="367"/>
      <c r="H232" s="368"/>
      <c r="I232" s="367"/>
      <c r="J232" s="368" t="s">
        <v>11</v>
      </c>
      <c r="K232" s="369"/>
      <c r="L232" s="368"/>
      <c r="M232" s="370"/>
      <c r="N232" s="371" t="s">
        <v>993</v>
      </c>
      <c r="O232" s="369"/>
    </row>
    <row r="233" spans="2:15" hidden="1" x14ac:dyDescent="0.25">
      <c r="B233" s="248"/>
      <c r="D233" s="366">
        <v>1530.31</v>
      </c>
      <c r="E233" s="367" t="s">
        <v>264</v>
      </c>
      <c r="F233" s="368">
        <v>4</v>
      </c>
      <c r="G233" s="367"/>
      <c r="H233" s="368"/>
      <c r="I233" s="367"/>
      <c r="J233" s="368" t="s">
        <v>11</v>
      </c>
      <c r="K233" s="369"/>
      <c r="L233" s="368"/>
      <c r="M233" s="370"/>
      <c r="N233" s="371" t="s">
        <v>993</v>
      </c>
      <c r="O233" s="369"/>
    </row>
    <row r="234" spans="2:15" hidden="1" x14ac:dyDescent="0.25">
      <c r="B234" s="248"/>
      <c r="D234" s="366">
        <v>1530.41</v>
      </c>
      <c r="E234" s="367" t="s">
        <v>265</v>
      </c>
      <c r="F234" s="368">
        <v>4</v>
      </c>
      <c r="G234" s="367"/>
      <c r="H234" s="368"/>
      <c r="I234" s="367"/>
      <c r="J234" s="368" t="s">
        <v>11</v>
      </c>
      <c r="K234" s="369"/>
      <c r="L234" s="368"/>
      <c r="M234" s="370"/>
      <c r="N234" s="371" t="s">
        <v>993</v>
      </c>
      <c r="O234" s="369"/>
    </row>
    <row r="235" spans="2:15" hidden="1" x14ac:dyDescent="0.25">
      <c r="B235" s="248"/>
      <c r="D235" s="373">
        <v>1590</v>
      </c>
      <c r="E235" s="373" t="s">
        <v>266</v>
      </c>
      <c r="F235" s="374">
        <v>3</v>
      </c>
      <c r="G235" s="375"/>
      <c r="H235" s="374"/>
      <c r="I235" s="375"/>
      <c r="J235" s="374" t="s">
        <v>7</v>
      </c>
      <c r="K235" s="373" t="s">
        <v>266</v>
      </c>
      <c r="L235" s="374"/>
      <c r="M235" s="376">
        <f>SUM(M236)</f>
        <v>0</v>
      </c>
      <c r="N235" s="377" t="s">
        <v>993</v>
      </c>
      <c r="O235" s="373"/>
    </row>
    <row r="236" spans="2:15" hidden="1" x14ac:dyDescent="0.25">
      <c r="B236" s="248"/>
      <c r="D236" s="366">
        <v>1590.01</v>
      </c>
      <c r="E236" s="367" t="s">
        <v>267</v>
      </c>
      <c r="F236" s="368">
        <v>4</v>
      </c>
      <c r="G236" s="367"/>
      <c r="H236" s="368"/>
      <c r="I236" s="367"/>
      <c r="J236" s="368" t="s">
        <v>11</v>
      </c>
      <c r="K236" s="369"/>
      <c r="L236" s="368"/>
      <c r="M236" s="370"/>
      <c r="N236" s="371" t="s">
        <v>993</v>
      </c>
      <c r="O236" s="369"/>
    </row>
    <row r="237" spans="2:15" s="8" customFormat="1" ht="15.75" thickBot="1" x14ac:dyDescent="0.3">
      <c r="B237" s="242"/>
      <c r="D237" s="600">
        <v>1500</v>
      </c>
      <c r="E237" s="601" t="s">
        <v>239</v>
      </c>
      <c r="F237" s="602">
        <v>2</v>
      </c>
      <c r="G237" s="603"/>
      <c r="H237" s="602"/>
      <c r="I237" s="603"/>
      <c r="J237" s="602" t="s">
        <v>7</v>
      </c>
      <c r="K237" s="601" t="s">
        <v>1439</v>
      </c>
      <c r="L237" s="602"/>
      <c r="M237" s="605">
        <f>SUM(M213+M215+M226)</f>
        <v>0</v>
      </c>
      <c r="N237" s="606" t="s">
        <v>993</v>
      </c>
      <c r="O237" s="601"/>
    </row>
    <row r="238" spans="2:15" ht="15.75" thickBot="1" x14ac:dyDescent="0.3">
      <c r="D238" s="562"/>
      <c r="E238" s="562"/>
      <c r="F238" s="562"/>
      <c r="G238" s="562"/>
      <c r="H238" s="562"/>
      <c r="I238" s="562"/>
      <c r="J238" s="562"/>
      <c r="K238" s="562"/>
      <c r="L238" s="562"/>
      <c r="M238" s="562"/>
      <c r="N238" s="562"/>
      <c r="O238" s="562"/>
    </row>
    <row r="239" spans="2:15" ht="15.75" hidden="1" thickBot="1" x14ac:dyDescent="0.3">
      <c r="D239" s="373">
        <v>1910</v>
      </c>
      <c r="E239" s="373" t="s">
        <v>268</v>
      </c>
      <c r="F239" s="374">
        <v>3</v>
      </c>
      <c r="G239" s="375"/>
      <c r="H239" s="374"/>
      <c r="I239" s="375"/>
      <c r="J239" s="374" t="s">
        <v>7</v>
      </c>
      <c r="K239" s="373" t="s">
        <v>268</v>
      </c>
      <c r="L239" s="374"/>
      <c r="M239" s="376">
        <f>SUM(M240:M245)</f>
        <v>0</v>
      </c>
      <c r="N239" s="377" t="s">
        <v>993</v>
      </c>
      <c r="O239" s="373"/>
    </row>
    <row r="240" spans="2:15" x14ac:dyDescent="0.25">
      <c r="B240" s="247">
        <v>1900</v>
      </c>
      <c r="D240" s="339">
        <v>1910.01</v>
      </c>
      <c r="E240" s="340" t="s">
        <v>269</v>
      </c>
      <c r="F240" s="341">
        <v>4</v>
      </c>
      <c r="G240" s="340"/>
      <c r="H240" s="341"/>
      <c r="I240" s="340"/>
      <c r="J240" s="341" t="s">
        <v>11</v>
      </c>
      <c r="K240" s="306" t="s">
        <v>1142</v>
      </c>
      <c r="L240" s="383"/>
      <c r="M240" s="343"/>
      <c r="N240" s="384" t="s">
        <v>993</v>
      </c>
      <c r="O240" s="345"/>
    </row>
    <row r="241" spans="2:15" hidden="1" x14ac:dyDescent="0.25">
      <c r="B241" s="248"/>
      <c r="D241" s="366">
        <v>1910.11</v>
      </c>
      <c r="E241" s="367" t="s">
        <v>270</v>
      </c>
      <c r="F241" s="368">
        <v>4</v>
      </c>
      <c r="G241" s="367"/>
      <c r="H241" s="368"/>
      <c r="I241" s="367"/>
      <c r="J241" s="368" t="s">
        <v>11</v>
      </c>
      <c r="K241" s="369"/>
      <c r="L241" s="378"/>
      <c r="M241" s="370"/>
      <c r="N241" s="371" t="s">
        <v>993</v>
      </c>
      <c r="O241" s="379"/>
    </row>
    <row r="242" spans="2:15" hidden="1" x14ac:dyDescent="0.25">
      <c r="B242" s="248"/>
      <c r="D242" s="366">
        <v>1910.21</v>
      </c>
      <c r="E242" s="367" t="s">
        <v>271</v>
      </c>
      <c r="F242" s="368">
        <v>4</v>
      </c>
      <c r="G242" s="367"/>
      <c r="H242" s="368"/>
      <c r="I242" s="367"/>
      <c r="J242" s="368" t="s">
        <v>11</v>
      </c>
      <c r="K242" s="367"/>
      <c r="L242" s="378"/>
      <c r="M242" s="370"/>
      <c r="N242" s="371" t="s">
        <v>993</v>
      </c>
      <c r="O242" s="379"/>
    </row>
    <row r="243" spans="2:15" hidden="1" x14ac:dyDescent="0.25">
      <c r="B243" s="248"/>
      <c r="D243" s="366">
        <v>1910.31</v>
      </c>
      <c r="E243" s="369" t="s">
        <v>272</v>
      </c>
      <c r="F243" s="368">
        <v>4</v>
      </c>
      <c r="G243" s="369"/>
      <c r="H243" s="368"/>
      <c r="I243" s="367"/>
      <c r="J243" s="368" t="s">
        <v>11</v>
      </c>
      <c r="K243" s="369"/>
      <c r="L243" s="378"/>
      <c r="M243" s="370"/>
      <c r="N243" s="371" t="s">
        <v>993</v>
      </c>
      <c r="O243" s="379"/>
    </row>
    <row r="244" spans="2:15" hidden="1" x14ac:dyDescent="0.25">
      <c r="B244" s="248"/>
      <c r="D244" s="366">
        <v>1910.41</v>
      </c>
      <c r="E244" s="369" t="s">
        <v>273</v>
      </c>
      <c r="F244" s="368">
        <v>4</v>
      </c>
      <c r="G244" s="369"/>
      <c r="H244" s="368"/>
      <c r="I244" s="367"/>
      <c r="J244" s="368" t="s">
        <v>11</v>
      </c>
      <c r="K244" s="369"/>
      <c r="L244" s="378"/>
      <c r="M244" s="370"/>
      <c r="N244" s="371" t="s">
        <v>993</v>
      </c>
      <c r="O244" s="379"/>
    </row>
    <row r="245" spans="2:15" hidden="1" x14ac:dyDescent="0.25">
      <c r="B245" s="248"/>
      <c r="D245" s="366">
        <v>1910.51</v>
      </c>
      <c r="E245" s="369" t="s">
        <v>274</v>
      </c>
      <c r="F245" s="368">
        <v>4</v>
      </c>
      <c r="G245" s="369"/>
      <c r="H245" s="368"/>
      <c r="I245" s="367"/>
      <c r="J245" s="368" t="s">
        <v>11</v>
      </c>
      <c r="K245" s="369"/>
      <c r="L245" s="378"/>
      <c r="M245" s="370"/>
      <c r="N245" s="371" t="s">
        <v>993</v>
      </c>
      <c r="O245" s="379"/>
    </row>
    <row r="246" spans="2:15" s="8" customFormat="1" ht="15.75" thickBot="1" x14ac:dyDescent="0.3">
      <c r="B246" s="242" t="s">
        <v>1523</v>
      </c>
      <c r="D246" s="600">
        <v>1900</v>
      </c>
      <c r="E246" s="601" t="s">
        <v>268</v>
      </c>
      <c r="F246" s="602">
        <v>2</v>
      </c>
      <c r="G246" s="603"/>
      <c r="H246" s="602"/>
      <c r="I246" s="603"/>
      <c r="J246" s="602" t="s">
        <v>7</v>
      </c>
      <c r="K246" s="601" t="s">
        <v>1437</v>
      </c>
      <c r="L246" s="602"/>
      <c r="M246" s="605">
        <f>SUM(M240)</f>
        <v>0</v>
      </c>
      <c r="N246" s="606" t="s">
        <v>993</v>
      </c>
      <c r="O246" s="601"/>
    </row>
    <row r="247" spans="2:15" s="8" customFormat="1" x14ac:dyDescent="0.25">
      <c r="B247" s="15"/>
      <c r="D247" s="563"/>
      <c r="E247" s="564"/>
      <c r="F247" s="565"/>
      <c r="G247" s="564"/>
      <c r="H247" s="565"/>
      <c r="I247" s="564"/>
      <c r="J247" s="565"/>
      <c r="K247" s="566"/>
      <c r="L247" s="567"/>
      <c r="M247" s="568"/>
      <c r="N247" s="569"/>
      <c r="O247" s="570"/>
    </row>
    <row r="248" spans="2:15" s="5" customFormat="1" ht="15.75" x14ac:dyDescent="0.25">
      <c r="B248" s="253"/>
      <c r="D248" s="608"/>
      <c r="E248" s="603" t="s">
        <v>6</v>
      </c>
      <c r="F248" s="602">
        <v>1</v>
      </c>
      <c r="G248" s="603"/>
      <c r="H248" s="602"/>
      <c r="I248" s="603"/>
      <c r="J248" s="602" t="s">
        <v>7</v>
      </c>
      <c r="K248" s="609" t="s">
        <v>1341</v>
      </c>
      <c r="L248" s="610"/>
      <c r="M248" s="611">
        <f>SUM(M114,M136,M180,M210,M237,M246)</f>
        <v>0</v>
      </c>
      <c r="N248" s="606" t="s">
        <v>993</v>
      </c>
      <c r="O248" s="607"/>
    </row>
    <row r="249" spans="2:15" s="5" customFormat="1" ht="27.75" customHeight="1" thickBot="1" x14ac:dyDescent="0.3">
      <c r="B249" s="253"/>
      <c r="D249" s="312"/>
      <c r="E249" s="313"/>
      <c r="F249" s="314"/>
      <c r="G249" s="313"/>
      <c r="H249" s="314"/>
      <c r="I249" s="313"/>
      <c r="J249" s="314"/>
      <c r="K249" s="315"/>
      <c r="L249" s="316"/>
      <c r="M249" s="317"/>
      <c r="N249" s="318"/>
      <c r="O249" s="319"/>
    </row>
    <row r="250" spans="2:15" ht="31.5" x14ac:dyDescent="0.5">
      <c r="B250" s="247"/>
      <c r="D250" s="284"/>
      <c r="K250" s="592" t="s">
        <v>1331</v>
      </c>
      <c r="M250" s="311" t="str">
        <f>Main!$B$1</f>
        <v>STANDARDIZED FINANCIALS TEMPLATE     (Rev. 2022.10.01)</v>
      </c>
      <c r="O250" s="11"/>
    </row>
    <row r="251" spans="2:15" ht="21" x14ac:dyDescent="0.35">
      <c r="B251" s="248"/>
      <c r="D251" s="144" t="str">
        <f>Main!C6</f>
        <v>####</v>
      </c>
      <c r="E251" s="145"/>
      <c r="F251" s="145"/>
      <c r="G251" s="145"/>
      <c r="H251" s="146"/>
      <c r="I251" s="146"/>
      <c r="J251" s="146"/>
      <c r="K251" s="145" t="str">
        <f>Main!$C$5</f>
        <v>XXXXXXXXXXX</v>
      </c>
      <c r="L251" s="146"/>
      <c r="M251" s="146"/>
      <c r="N251" s="146"/>
      <c r="O251" s="144"/>
    </row>
    <row r="252" spans="2:15" ht="21.75" thickBot="1" x14ac:dyDescent="0.4">
      <c r="B252" s="328"/>
      <c r="D252" s="93"/>
      <c r="E252" s="93"/>
      <c r="F252" s="93"/>
      <c r="G252" s="93"/>
      <c r="H252" s="93"/>
      <c r="I252" s="93"/>
      <c r="J252" s="93"/>
      <c r="K252" s="145" t="s">
        <v>1334</v>
      </c>
      <c r="M252" s="197" t="str">
        <f>Main!$C$26</f>
        <v>MM/DD/YYYY</v>
      </c>
    </row>
    <row r="253" spans="2:15" ht="47.25" x14ac:dyDescent="0.25">
      <c r="D253" s="595" t="s">
        <v>1728</v>
      </c>
      <c r="E253" s="596" t="s">
        <v>1</v>
      </c>
      <c r="F253" s="596" t="s">
        <v>2</v>
      </c>
      <c r="G253" s="596" t="s">
        <v>3</v>
      </c>
      <c r="H253" s="596" t="s">
        <v>4</v>
      </c>
      <c r="I253" s="596" t="s">
        <v>5</v>
      </c>
      <c r="J253" s="598" t="s">
        <v>880</v>
      </c>
      <c r="K253" s="596" t="s">
        <v>1727</v>
      </c>
      <c r="L253" s="596" t="s">
        <v>882</v>
      </c>
      <c r="M253" s="595" t="s">
        <v>879</v>
      </c>
      <c r="N253" s="595" t="s">
        <v>992</v>
      </c>
      <c r="O253" s="595" t="s">
        <v>885</v>
      </c>
    </row>
    <row r="254" spans="2:15" ht="15.75" thickBot="1" x14ac:dyDescent="0.3">
      <c r="D254" s="561"/>
      <c r="E254" s="561"/>
      <c r="F254" s="561"/>
      <c r="G254" s="561"/>
      <c r="H254" s="561"/>
      <c r="I254" s="561"/>
      <c r="J254" s="561"/>
      <c r="K254" s="561"/>
      <c r="L254" s="561"/>
      <c r="M254" s="561"/>
      <c r="N254" s="561"/>
      <c r="O254" s="561"/>
    </row>
    <row r="255" spans="2:15" hidden="1" x14ac:dyDescent="0.25">
      <c r="D255" s="141">
        <v>2105</v>
      </c>
      <c r="E255" s="141" t="s">
        <v>277</v>
      </c>
      <c r="F255" s="126">
        <v>3</v>
      </c>
      <c r="G255" s="131"/>
      <c r="H255" s="126"/>
      <c r="I255" s="127"/>
      <c r="J255" s="126" t="s">
        <v>7</v>
      </c>
      <c r="K255" s="141" t="s">
        <v>277</v>
      </c>
      <c r="L255" s="198"/>
      <c r="M255" s="199"/>
      <c r="N255" s="200" t="s">
        <v>993</v>
      </c>
      <c r="O255" s="201"/>
    </row>
    <row r="256" spans="2:15" x14ac:dyDescent="0.25">
      <c r="B256" s="247">
        <v>2100</v>
      </c>
      <c r="D256" s="339">
        <v>2105.0100000000002</v>
      </c>
      <c r="E256" s="340" t="s">
        <v>278</v>
      </c>
      <c r="F256" s="341">
        <v>4</v>
      </c>
      <c r="G256" s="340"/>
      <c r="H256" s="341">
        <v>2105</v>
      </c>
      <c r="I256" s="340" t="s">
        <v>279</v>
      </c>
      <c r="J256" s="341" t="s">
        <v>11</v>
      </c>
      <c r="K256" s="306" t="s">
        <v>1143</v>
      </c>
      <c r="L256" s="341"/>
      <c r="M256" s="343"/>
      <c r="N256" s="344" t="s">
        <v>993</v>
      </c>
      <c r="O256" s="361"/>
    </row>
    <row r="257" spans="2:15" hidden="1" x14ac:dyDescent="0.25">
      <c r="B257" s="248"/>
      <c r="D257" s="355">
        <v>2110</v>
      </c>
      <c r="E257" s="355" t="s">
        <v>280</v>
      </c>
      <c r="F257" s="356">
        <v>3</v>
      </c>
      <c r="G257" s="357"/>
      <c r="H257" s="356"/>
      <c r="I257" s="357"/>
      <c r="J257" s="356" t="s">
        <v>7</v>
      </c>
      <c r="K257" s="355" t="s">
        <v>280</v>
      </c>
      <c r="L257" s="356"/>
      <c r="M257" s="358"/>
      <c r="N257" s="359" t="s">
        <v>993</v>
      </c>
      <c r="O257" s="360"/>
    </row>
    <row r="258" spans="2:15" x14ac:dyDescent="0.25">
      <c r="B258" s="248" t="s">
        <v>1515</v>
      </c>
      <c r="D258" s="339">
        <v>2110.0100000000002</v>
      </c>
      <c r="E258" s="340" t="s">
        <v>281</v>
      </c>
      <c r="F258" s="341">
        <v>4</v>
      </c>
      <c r="G258" s="340"/>
      <c r="H258" s="341">
        <v>2110</v>
      </c>
      <c r="I258" s="340" t="s">
        <v>282</v>
      </c>
      <c r="J258" s="341" t="s">
        <v>11</v>
      </c>
      <c r="K258" s="385" t="s">
        <v>1144</v>
      </c>
      <c r="L258" s="341"/>
      <c r="M258" s="343"/>
      <c r="N258" s="344" t="s">
        <v>993</v>
      </c>
      <c r="O258" s="361"/>
    </row>
    <row r="259" spans="2:15" x14ac:dyDescent="0.25">
      <c r="B259" s="248" t="s">
        <v>1524</v>
      </c>
      <c r="D259" s="339">
        <v>2110.11</v>
      </c>
      <c r="E259" s="340" t="s">
        <v>283</v>
      </c>
      <c r="F259" s="341">
        <v>4</v>
      </c>
      <c r="G259" s="340"/>
      <c r="H259" s="341">
        <v>2111</v>
      </c>
      <c r="I259" s="340" t="s">
        <v>284</v>
      </c>
      <c r="J259" s="341" t="s">
        <v>11</v>
      </c>
      <c r="K259" s="306" t="s">
        <v>1145</v>
      </c>
      <c r="L259" s="341"/>
      <c r="M259" s="343"/>
      <c r="N259" s="344" t="s">
        <v>993</v>
      </c>
      <c r="O259" s="361"/>
    </row>
    <row r="260" spans="2:15" x14ac:dyDescent="0.25">
      <c r="B260" s="248"/>
      <c r="D260" s="339">
        <v>2110.91</v>
      </c>
      <c r="E260" s="340" t="s">
        <v>285</v>
      </c>
      <c r="F260" s="341">
        <v>4</v>
      </c>
      <c r="G260" s="340"/>
      <c r="H260" s="341"/>
      <c r="I260" s="340"/>
      <c r="J260" s="341" t="s">
        <v>11</v>
      </c>
      <c r="K260" s="306" t="s">
        <v>1441</v>
      </c>
      <c r="L260" s="341"/>
      <c r="M260" s="343"/>
      <c r="N260" s="344" t="s">
        <v>993</v>
      </c>
      <c r="O260" s="361"/>
    </row>
    <row r="261" spans="2:15" hidden="1" x14ac:dyDescent="0.25">
      <c r="B261" s="248"/>
      <c r="D261" s="355">
        <v>2112</v>
      </c>
      <c r="E261" s="355" t="s">
        <v>286</v>
      </c>
      <c r="F261" s="356">
        <v>3</v>
      </c>
      <c r="G261" s="357"/>
      <c r="H261" s="356"/>
      <c r="I261" s="357"/>
      <c r="J261" s="356" t="s">
        <v>7</v>
      </c>
      <c r="K261" s="355" t="s">
        <v>286</v>
      </c>
      <c r="L261" s="356"/>
      <c r="M261" s="358"/>
      <c r="N261" s="359" t="s">
        <v>993</v>
      </c>
      <c r="O261" s="360"/>
    </row>
    <row r="262" spans="2:15" x14ac:dyDescent="0.25">
      <c r="B262" s="248"/>
      <c r="D262" s="339">
        <v>2112.0100000000002</v>
      </c>
      <c r="E262" s="340" t="s">
        <v>287</v>
      </c>
      <c r="F262" s="341">
        <v>4</v>
      </c>
      <c r="G262" s="340"/>
      <c r="H262" s="341">
        <v>2112</v>
      </c>
      <c r="I262" s="340" t="s">
        <v>288</v>
      </c>
      <c r="J262" s="341" t="s">
        <v>11</v>
      </c>
      <c r="K262" s="306" t="s">
        <v>1146</v>
      </c>
      <c r="L262" s="342"/>
      <c r="M262" s="343"/>
      <c r="N262" s="344" t="s">
        <v>993</v>
      </c>
      <c r="O262" s="345"/>
    </row>
    <row r="263" spans="2:15" hidden="1" x14ac:dyDescent="0.25">
      <c r="B263" s="248"/>
      <c r="D263" s="355">
        <v>2113</v>
      </c>
      <c r="E263" s="355" t="s">
        <v>289</v>
      </c>
      <c r="F263" s="356">
        <v>3</v>
      </c>
      <c r="G263" s="357"/>
      <c r="H263" s="356"/>
      <c r="I263" s="357"/>
      <c r="J263" s="356" t="s">
        <v>7</v>
      </c>
      <c r="K263" s="355" t="s">
        <v>289</v>
      </c>
      <c r="L263" s="364"/>
      <c r="M263" s="358"/>
      <c r="N263" s="359" t="s">
        <v>993</v>
      </c>
      <c r="O263" s="365"/>
    </row>
    <row r="264" spans="2:15" x14ac:dyDescent="0.25">
      <c r="B264" s="248"/>
      <c r="D264" s="339">
        <v>2113.0100000000002</v>
      </c>
      <c r="E264" s="340" t="s">
        <v>289</v>
      </c>
      <c r="F264" s="341">
        <v>4</v>
      </c>
      <c r="G264" s="340"/>
      <c r="H264" s="341">
        <v>2113</v>
      </c>
      <c r="I264" s="340" t="s">
        <v>290</v>
      </c>
      <c r="J264" s="341" t="s">
        <v>11</v>
      </c>
      <c r="K264" s="306" t="s">
        <v>1147</v>
      </c>
      <c r="L264" s="341"/>
      <c r="M264" s="343"/>
      <c r="N264" s="344" t="s">
        <v>993</v>
      </c>
      <c r="O264" s="361"/>
    </row>
    <row r="265" spans="2:15" hidden="1" x14ac:dyDescent="0.25">
      <c r="B265" s="248"/>
      <c r="D265" s="346">
        <v>2113.11</v>
      </c>
      <c r="E265" s="347" t="s">
        <v>291</v>
      </c>
      <c r="F265" s="348">
        <v>4</v>
      </c>
      <c r="G265" s="347"/>
      <c r="H265" s="348">
        <v>2114</v>
      </c>
      <c r="I265" s="347" t="s">
        <v>292</v>
      </c>
      <c r="J265" s="348" t="s">
        <v>11</v>
      </c>
      <c r="K265" s="349"/>
      <c r="L265" s="350"/>
      <c r="M265" s="351"/>
      <c r="N265" s="352" t="s">
        <v>993</v>
      </c>
      <c r="O265" s="353"/>
    </row>
    <row r="266" spans="2:15" hidden="1" x14ac:dyDescent="0.25">
      <c r="B266" s="248"/>
      <c r="D266" s="346">
        <v>2113.21</v>
      </c>
      <c r="E266" s="347" t="s">
        <v>293</v>
      </c>
      <c r="F266" s="348">
        <v>4</v>
      </c>
      <c r="G266" s="347"/>
      <c r="H266" s="348"/>
      <c r="I266" s="347"/>
      <c r="J266" s="348" t="s">
        <v>11</v>
      </c>
      <c r="K266" s="349"/>
      <c r="L266" s="350"/>
      <c r="M266" s="351"/>
      <c r="N266" s="352" t="s">
        <v>993</v>
      </c>
      <c r="O266" s="353"/>
    </row>
    <row r="267" spans="2:15" hidden="1" x14ac:dyDescent="0.25">
      <c r="B267" s="248"/>
      <c r="D267" s="346">
        <v>2113.91</v>
      </c>
      <c r="E267" s="347" t="s">
        <v>294</v>
      </c>
      <c r="F267" s="348">
        <v>4</v>
      </c>
      <c r="G267" s="347"/>
      <c r="H267" s="348"/>
      <c r="I267" s="347"/>
      <c r="J267" s="348" t="s">
        <v>11</v>
      </c>
      <c r="K267" s="349"/>
      <c r="L267" s="350"/>
      <c r="M267" s="351"/>
      <c r="N267" s="352" t="s">
        <v>993</v>
      </c>
      <c r="O267" s="353"/>
    </row>
    <row r="268" spans="2:15" hidden="1" x14ac:dyDescent="0.25">
      <c r="B268" s="248"/>
      <c r="D268" s="355">
        <v>2115</v>
      </c>
      <c r="E268" s="355" t="s">
        <v>295</v>
      </c>
      <c r="F268" s="356">
        <v>3</v>
      </c>
      <c r="G268" s="357"/>
      <c r="H268" s="356"/>
      <c r="I268" s="357"/>
      <c r="J268" s="356" t="s">
        <v>7</v>
      </c>
      <c r="K268" s="355" t="s">
        <v>295</v>
      </c>
      <c r="L268" s="364"/>
      <c r="M268" s="358"/>
      <c r="N268" s="359" t="s">
        <v>993</v>
      </c>
      <c r="O268" s="365"/>
    </row>
    <row r="269" spans="2:15" hidden="1" x14ac:dyDescent="0.25">
      <c r="B269" s="248"/>
      <c r="D269" s="346">
        <v>2115.0100000000002</v>
      </c>
      <c r="E269" s="347" t="s">
        <v>296</v>
      </c>
      <c r="F269" s="348">
        <v>4</v>
      </c>
      <c r="G269" s="347"/>
      <c r="H269" s="348"/>
      <c r="I269" s="347"/>
      <c r="J269" s="348" t="s">
        <v>11</v>
      </c>
      <c r="K269" s="349"/>
      <c r="L269" s="350"/>
      <c r="M269" s="351"/>
      <c r="N269" s="352" t="s">
        <v>993</v>
      </c>
      <c r="O269" s="353"/>
    </row>
    <row r="270" spans="2:15" x14ac:dyDescent="0.25">
      <c r="B270" s="248"/>
      <c r="D270" s="339">
        <v>2115.11</v>
      </c>
      <c r="E270" s="340" t="s">
        <v>297</v>
      </c>
      <c r="F270" s="341">
        <v>4</v>
      </c>
      <c r="G270" s="340"/>
      <c r="H270" s="341">
        <v>2115</v>
      </c>
      <c r="I270" s="340" t="s">
        <v>298</v>
      </c>
      <c r="J270" s="341" t="s">
        <v>11</v>
      </c>
      <c r="K270" s="306" t="s">
        <v>1445</v>
      </c>
      <c r="L270" s="341"/>
      <c r="M270" s="343"/>
      <c r="N270" s="344" t="s">
        <v>993</v>
      </c>
      <c r="O270" s="361"/>
    </row>
    <row r="271" spans="2:15" x14ac:dyDescent="0.25">
      <c r="B271" s="248"/>
      <c r="D271" s="339">
        <v>2115.21</v>
      </c>
      <c r="E271" s="340" t="s">
        <v>299</v>
      </c>
      <c r="F271" s="341">
        <v>4</v>
      </c>
      <c r="G271" s="340"/>
      <c r="H271" s="341">
        <v>2116</v>
      </c>
      <c r="I271" s="340" t="s">
        <v>300</v>
      </c>
      <c r="J271" s="341" t="s">
        <v>11</v>
      </c>
      <c r="K271" s="306" t="s">
        <v>1148</v>
      </c>
      <c r="L271" s="341"/>
      <c r="M271" s="343"/>
      <c r="N271" s="344" t="s">
        <v>993</v>
      </c>
      <c r="O271" s="361"/>
    </row>
    <row r="272" spans="2:15" hidden="1" x14ac:dyDescent="0.25">
      <c r="B272" s="248"/>
      <c r="D272" s="346">
        <v>2115.31</v>
      </c>
      <c r="E272" s="347" t="s">
        <v>301</v>
      </c>
      <c r="F272" s="348">
        <v>4</v>
      </c>
      <c r="G272" s="347"/>
      <c r="H272" s="348"/>
      <c r="I272" s="347"/>
      <c r="J272" s="348" t="s">
        <v>11</v>
      </c>
      <c r="K272" s="349"/>
      <c r="L272" s="348"/>
      <c r="M272" s="351"/>
      <c r="N272" s="352" t="s">
        <v>993</v>
      </c>
      <c r="O272" s="354"/>
    </row>
    <row r="273" spans="2:15" hidden="1" x14ac:dyDescent="0.25">
      <c r="B273" s="248"/>
      <c r="D273" s="346">
        <v>2115.91</v>
      </c>
      <c r="E273" s="347" t="s">
        <v>302</v>
      </c>
      <c r="F273" s="348">
        <v>4</v>
      </c>
      <c r="G273" s="347"/>
      <c r="H273" s="348"/>
      <c r="I273" s="347"/>
      <c r="J273" s="348" t="s">
        <v>11</v>
      </c>
      <c r="K273" s="349"/>
      <c r="L273" s="348"/>
      <c r="M273" s="351"/>
      <c r="N273" s="352" t="s">
        <v>993</v>
      </c>
      <c r="O273" s="354"/>
    </row>
    <row r="274" spans="2:15" hidden="1" x14ac:dyDescent="0.25">
      <c r="B274" s="248"/>
      <c r="D274" s="355">
        <v>2120</v>
      </c>
      <c r="E274" s="355" t="s">
        <v>303</v>
      </c>
      <c r="F274" s="356">
        <v>3</v>
      </c>
      <c r="G274" s="357"/>
      <c r="H274" s="356"/>
      <c r="I274" s="357"/>
      <c r="J274" s="356" t="s">
        <v>7</v>
      </c>
      <c r="K274" s="355" t="s">
        <v>303</v>
      </c>
      <c r="L274" s="356"/>
      <c r="M274" s="358"/>
      <c r="N274" s="359" t="s">
        <v>993</v>
      </c>
      <c r="O274" s="360"/>
    </row>
    <row r="275" spans="2:15" x14ac:dyDescent="0.25">
      <c r="B275" s="248"/>
      <c r="D275" s="339">
        <v>2120.0100000000002</v>
      </c>
      <c r="E275" s="340" t="s">
        <v>303</v>
      </c>
      <c r="F275" s="341">
        <v>4</v>
      </c>
      <c r="G275" s="340"/>
      <c r="H275" s="341">
        <v>2120</v>
      </c>
      <c r="I275" s="340" t="s">
        <v>304</v>
      </c>
      <c r="J275" s="341" t="s">
        <v>11</v>
      </c>
      <c r="K275" s="306" t="s">
        <v>304</v>
      </c>
      <c r="L275" s="342"/>
      <c r="M275" s="343"/>
      <c r="N275" s="344" t="s">
        <v>993</v>
      </c>
      <c r="O275" s="345"/>
    </row>
    <row r="276" spans="2:15" x14ac:dyDescent="0.25">
      <c r="B276" s="248"/>
      <c r="D276" s="339">
        <v>2120.11</v>
      </c>
      <c r="E276" s="340" t="s">
        <v>305</v>
      </c>
      <c r="F276" s="341">
        <v>4</v>
      </c>
      <c r="G276" s="340"/>
      <c r="H276" s="341">
        <v>2121</v>
      </c>
      <c r="I276" s="340" t="s">
        <v>306</v>
      </c>
      <c r="J276" s="341" t="s">
        <v>11</v>
      </c>
      <c r="K276" s="306" t="s">
        <v>306</v>
      </c>
      <c r="L276" s="341"/>
      <c r="M276" s="343"/>
      <c r="N276" s="344" t="s">
        <v>993</v>
      </c>
      <c r="O276" s="361"/>
    </row>
    <row r="277" spans="2:15" hidden="1" x14ac:dyDescent="0.25">
      <c r="B277" s="248"/>
      <c r="D277" s="346">
        <v>2120.21</v>
      </c>
      <c r="E277" s="347" t="s">
        <v>307</v>
      </c>
      <c r="F277" s="348">
        <v>4</v>
      </c>
      <c r="G277" s="347"/>
      <c r="H277" s="348">
        <v>2125</v>
      </c>
      <c r="I277" s="347" t="s">
        <v>308</v>
      </c>
      <c r="J277" s="348" t="s">
        <v>11</v>
      </c>
      <c r="K277" s="349"/>
      <c r="L277" s="350"/>
      <c r="M277" s="351"/>
      <c r="N277" s="352" t="s">
        <v>993</v>
      </c>
      <c r="O277" s="353"/>
    </row>
    <row r="278" spans="2:15" x14ac:dyDescent="0.25">
      <c r="B278" s="248"/>
      <c r="D278" s="339">
        <v>2120.31</v>
      </c>
      <c r="E278" s="340" t="s">
        <v>309</v>
      </c>
      <c r="F278" s="341">
        <v>4</v>
      </c>
      <c r="G278" s="340"/>
      <c r="H278" s="341">
        <v>2123</v>
      </c>
      <c r="I278" s="340" t="s">
        <v>309</v>
      </c>
      <c r="J278" s="341" t="s">
        <v>11</v>
      </c>
      <c r="K278" s="306" t="s">
        <v>309</v>
      </c>
      <c r="L278" s="341"/>
      <c r="M278" s="343"/>
      <c r="N278" s="344" t="s">
        <v>993</v>
      </c>
      <c r="O278" s="361"/>
    </row>
    <row r="279" spans="2:15" hidden="1" x14ac:dyDescent="0.25">
      <c r="B279" s="248"/>
      <c r="D279" s="355">
        <v>2130</v>
      </c>
      <c r="E279" s="355" t="s">
        <v>310</v>
      </c>
      <c r="F279" s="356">
        <v>3</v>
      </c>
      <c r="G279" s="357"/>
      <c r="H279" s="356"/>
      <c r="I279" s="357"/>
      <c r="J279" s="356" t="s">
        <v>7</v>
      </c>
      <c r="K279" s="355" t="s">
        <v>310</v>
      </c>
      <c r="L279" s="356"/>
      <c r="M279" s="358"/>
      <c r="N279" s="359" t="s">
        <v>993</v>
      </c>
      <c r="O279" s="360"/>
    </row>
    <row r="280" spans="2:15" x14ac:dyDescent="0.25">
      <c r="B280" s="248"/>
      <c r="D280" s="339">
        <v>2130.0100000000002</v>
      </c>
      <c r="E280" s="340" t="s">
        <v>311</v>
      </c>
      <c r="F280" s="341">
        <v>4</v>
      </c>
      <c r="G280" s="340"/>
      <c r="H280" s="341"/>
      <c r="I280" s="340"/>
      <c r="J280" s="341" t="s">
        <v>11</v>
      </c>
      <c r="K280" s="306" t="s">
        <v>1149</v>
      </c>
      <c r="L280" s="341"/>
      <c r="M280" s="343"/>
      <c r="N280" s="344" t="s">
        <v>993</v>
      </c>
      <c r="O280" s="361"/>
    </row>
    <row r="281" spans="2:15" hidden="1" x14ac:dyDescent="0.25">
      <c r="B281" s="248"/>
      <c r="D281" s="346">
        <v>2130.11</v>
      </c>
      <c r="E281" s="347" t="s">
        <v>312</v>
      </c>
      <c r="F281" s="348">
        <v>4</v>
      </c>
      <c r="G281" s="347"/>
      <c r="H281" s="348">
        <v>2131</v>
      </c>
      <c r="I281" s="347" t="s">
        <v>313</v>
      </c>
      <c r="J281" s="348" t="s">
        <v>11</v>
      </c>
      <c r="K281" s="349"/>
      <c r="L281" s="350"/>
      <c r="M281" s="351"/>
      <c r="N281" s="352" t="s">
        <v>993</v>
      </c>
      <c r="O281" s="353"/>
    </row>
    <row r="282" spans="2:15" hidden="1" x14ac:dyDescent="0.25">
      <c r="B282" s="248"/>
      <c r="D282" s="346">
        <v>2130.12</v>
      </c>
      <c r="E282" s="347" t="s">
        <v>314</v>
      </c>
      <c r="F282" s="348">
        <v>4</v>
      </c>
      <c r="G282" s="347"/>
      <c r="H282" s="348"/>
      <c r="I282" s="347"/>
      <c r="J282" s="348" t="s">
        <v>11</v>
      </c>
      <c r="K282" s="349"/>
      <c r="L282" s="348"/>
      <c r="M282" s="351"/>
      <c r="N282" s="352" t="s">
        <v>993</v>
      </c>
      <c r="O282" s="354"/>
    </row>
    <row r="283" spans="2:15" hidden="1" x14ac:dyDescent="0.25">
      <c r="B283" s="248"/>
      <c r="D283" s="346">
        <v>2130.13</v>
      </c>
      <c r="E283" s="347" t="s">
        <v>315</v>
      </c>
      <c r="F283" s="348">
        <v>4</v>
      </c>
      <c r="G283" s="347"/>
      <c r="H283" s="348"/>
      <c r="I283" s="347"/>
      <c r="J283" s="348" t="s">
        <v>11</v>
      </c>
      <c r="K283" s="349"/>
      <c r="L283" s="348"/>
      <c r="M283" s="351"/>
      <c r="N283" s="352" t="s">
        <v>993</v>
      </c>
      <c r="O283" s="354"/>
    </row>
    <row r="284" spans="2:15" hidden="1" x14ac:dyDescent="0.25">
      <c r="B284" s="248"/>
      <c r="D284" s="346">
        <v>2130.14</v>
      </c>
      <c r="E284" s="347" t="s">
        <v>316</v>
      </c>
      <c r="F284" s="348">
        <v>4</v>
      </c>
      <c r="G284" s="347"/>
      <c r="H284" s="348"/>
      <c r="I284" s="347"/>
      <c r="J284" s="348" t="s">
        <v>11</v>
      </c>
      <c r="K284" s="349"/>
      <c r="L284" s="348"/>
      <c r="M284" s="351"/>
      <c r="N284" s="352" t="s">
        <v>993</v>
      </c>
      <c r="O284" s="354"/>
    </row>
    <row r="285" spans="2:15" hidden="1" x14ac:dyDescent="0.25">
      <c r="B285" s="248"/>
      <c r="D285" s="346">
        <v>2130.15</v>
      </c>
      <c r="E285" s="347" t="s">
        <v>317</v>
      </c>
      <c r="F285" s="348">
        <v>4</v>
      </c>
      <c r="G285" s="347"/>
      <c r="H285" s="348"/>
      <c r="I285" s="347"/>
      <c r="J285" s="348" t="s">
        <v>11</v>
      </c>
      <c r="K285" s="349"/>
      <c r="L285" s="348"/>
      <c r="M285" s="351"/>
      <c r="N285" s="352" t="s">
        <v>993</v>
      </c>
      <c r="O285" s="354"/>
    </row>
    <row r="286" spans="2:15" hidden="1" x14ac:dyDescent="0.25">
      <c r="B286" s="248"/>
      <c r="D286" s="346">
        <v>2130.16</v>
      </c>
      <c r="E286" s="347" t="s">
        <v>318</v>
      </c>
      <c r="F286" s="348">
        <v>4</v>
      </c>
      <c r="G286" s="347"/>
      <c r="H286" s="348"/>
      <c r="I286" s="347"/>
      <c r="J286" s="348" t="s">
        <v>11</v>
      </c>
      <c r="K286" s="349"/>
      <c r="L286" s="348"/>
      <c r="M286" s="351"/>
      <c r="N286" s="352" t="s">
        <v>993</v>
      </c>
      <c r="O286" s="354"/>
    </row>
    <row r="287" spans="2:15" hidden="1" x14ac:dyDescent="0.25">
      <c r="B287" s="248"/>
      <c r="D287" s="346">
        <v>2130.21</v>
      </c>
      <c r="E287" s="347" t="s">
        <v>319</v>
      </c>
      <c r="F287" s="348">
        <v>4</v>
      </c>
      <c r="G287" s="347"/>
      <c r="H287" s="348"/>
      <c r="I287" s="347"/>
      <c r="J287" s="348" t="s">
        <v>11</v>
      </c>
      <c r="K287" s="349"/>
      <c r="L287" s="348"/>
      <c r="M287" s="351"/>
      <c r="N287" s="352" t="s">
        <v>993</v>
      </c>
      <c r="O287" s="354"/>
    </row>
    <row r="288" spans="2:15" hidden="1" x14ac:dyDescent="0.25">
      <c r="B288" s="248"/>
      <c r="D288" s="346">
        <v>2130.2199999999998</v>
      </c>
      <c r="E288" s="347" t="s">
        <v>320</v>
      </c>
      <c r="F288" s="348">
        <v>4</v>
      </c>
      <c r="G288" s="347"/>
      <c r="H288" s="348"/>
      <c r="I288" s="347"/>
      <c r="J288" s="348" t="s">
        <v>11</v>
      </c>
      <c r="K288" s="349"/>
      <c r="L288" s="348"/>
      <c r="M288" s="351"/>
      <c r="N288" s="352" t="s">
        <v>993</v>
      </c>
      <c r="O288" s="354"/>
    </row>
    <row r="289" spans="2:15" hidden="1" x14ac:dyDescent="0.25">
      <c r="B289" s="248"/>
      <c r="D289" s="346">
        <v>2130.23</v>
      </c>
      <c r="E289" s="347" t="s">
        <v>321</v>
      </c>
      <c r="F289" s="348">
        <v>4</v>
      </c>
      <c r="G289" s="347"/>
      <c r="H289" s="348"/>
      <c r="I289" s="347"/>
      <c r="J289" s="348" t="s">
        <v>11</v>
      </c>
      <c r="K289" s="349"/>
      <c r="L289" s="348"/>
      <c r="M289" s="351"/>
      <c r="N289" s="352" t="s">
        <v>993</v>
      </c>
      <c r="O289" s="354"/>
    </row>
    <row r="290" spans="2:15" hidden="1" x14ac:dyDescent="0.25">
      <c r="B290" s="248"/>
      <c r="D290" s="346">
        <v>2130.2399999999998</v>
      </c>
      <c r="E290" s="347" t="s">
        <v>322</v>
      </c>
      <c r="F290" s="348">
        <v>4</v>
      </c>
      <c r="G290" s="347"/>
      <c r="H290" s="348"/>
      <c r="I290" s="347"/>
      <c r="J290" s="348" t="s">
        <v>11</v>
      </c>
      <c r="K290" s="349"/>
      <c r="L290" s="348"/>
      <c r="M290" s="351"/>
      <c r="N290" s="352" t="s">
        <v>993</v>
      </c>
      <c r="O290" s="354"/>
    </row>
    <row r="291" spans="2:15" hidden="1" x14ac:dyDescent="0.25">
      <c r="B291" s="248"/>
      <c r="D291" s="346">
        <v>2130.25</v>
      </c>
      <c r="E291" s="347" t="s">
        <v>323</v>
      </c>
      <c r="F291" s="348">
        <v>4</v>
      </c>
      <c r="G291" s="347"/>
      <c r="H291" s="348"/>
      <c r="I291" s="347"/>
      <c r="J291" s="348" t="s">
        <v>11</v>
      </c>
      <c r="K291" s="349"/>
      <c r="L291" s="348"/>
      <c r="M291" s="351"/>
      <c r="N291" s="352" t="s">
        <v>993</v>
      </c>
      <c r="O291" s="354"/>
    </row>
    <row r="292" spans="2:15" hidden="1" x14ac:dyDescent="0.25">
      <c r="B292" s="248"/>
      <c r="D292" s="346">
        <v>2130.2600000000002</v>
      </c>
      <c r="E292" s="347" t="s">
        <v>324</v>
      </c>
      <c r="F292" s="348">
        <v>4</v>
      </c>
      <c r="G292" s="347"/>
      <c r="H292" s="348"/>
      <c r="I292" s="347"/>
      <c r="J292" s="348" t="s">
        <v>11</v>
      </c>
      <c r="K292" s="349"/>
      <c r="L292" s="348"/>
      <c r="M292" s="351"/>
      <c r="N292" s="352" t="s">
        <v>993</v>
      </c>
      <c r="O292" s="354"/>
    </row>
    <row r="293" spans="2:15" x14ac:dyDescent="0.25">
      <c r="B293" s="248"/>
      <c r="D293" s="339">
        <v>2130.31</v>
      </c>
      <c r="E293" s="340" t="s">
        <v>325</v>
      </c>
      <c r="F293" s="341">
        <v>4</v>
      </c>
      <c r="G293" s="340"/>
      <c r="H293" s="341">
        <v>2132</v>
      </c>
      <c r="I293" s="340" t="s">
        <v>326</v>
      </c>
      <c r="J293" s="341" t="s">
        <v>11</v>
      </c>
      <c r="K293" s="306" t="s">
        <v>1150</v>
      </c>
      <c r="L293" s="342"/>
      <c r="M293" s="343"/>
      <c r="N293" s="344" t="s">
        <v>993</v>
      </c>
      <c r="O293" s="345"/>
    </row>
    <row r="294" spans="2:15" hidden="1" x14ac:dyDescent="0.25">
      <c r="B294" s="248"/>
      <c r="D294" s="346">
        <v>2130.3200000000002</v>
      </c>
      <c r="E294" s="347" t="s">
        <v>327</v>
      </c>
      <c r="F294" s="348">
        <v>4</v>
      </c>
      <c r="G294" s="347"/>
      <c r="H294" s="348"/>
      <c r="I294" s="347"/>
      <c r="J294" s="348" t="s">
        <v>11</v>
      </c>
      <c r="K294" s="349"/>
      <c r="L294" s="348"/>
      <c r="M294" s="351"/>
      <c r="N294" s="352" t="s">
        <v>993</v>
      </c>
      <c r="O294" s="354"/>
    </row>
    <row r="295" spans="2:15" hidden="1" x14ac:dyDescent="0.25">
      <c r="B295" s="248"/>
      <c r="D295" s="346">
        <v>2130.33</v>
      </c>
      <c r="E295" s="347" t="s">
        <v>328</v>
      </c>
      <c r="F295" s="348">
        <v>4</v>
      </c>
      <c r="G295" s="347"/>
      <c r="H295" s="348"/>
      <c r="I295" s="347"/>
      <c r="J295" s="348" t="s">
        <v>11</v>
      </c>
      <c r="K295" s="349"/>
      <c r="L295" s="348"/>
      <c r="M295" s="351"/>
      <c r="N295" s="352" t="s">
        <v>993</v>
      </c>
      <c r="O295" s="354"/>
    </row>
    <row r="296" spans="2:15" hidden="1" x14ac:dyDescent="0.25">
      <c r="B296" s="248"/>
      <c r="D296" s="346">
        <v>2130.34</v>
      </c>
      <c r="E296" s="347" t="s">
        <v>329</v>
      </c>
      <c r="F296" s="348">
        <v>4</v>
      </c>
      <c r="G296" s="347"/>
      <c r="H296" s="348"/>
      <c r="I296" s="347"/>
      <c r="J296" s="348" t="s">
        <v>11</v>
      </c>
      <c r="K296" s="349"/>
      <c r="L296" s="348"/>
      <c r="M296" s="351"/>
      <c r="N296" s="352" t="s">
        <v>993</v>
      </c>
      <c r="O296" s="354"/>
    </row>
    <row r="297" spans="2:15" hidden="1" x14ac:dyDescent="0.25">
      <c r="B297" s="248"/>
      <c r="D297" s="346">
        <v>2130.35</v>
      </c>
      <c r="E297" s="347" t="s">
        <v>330</v>
      </c>
      <c r="F297" s="348">
        <v>4</v>
      </c>
      <c r="G297" s="347"/>
      <c r="H297" s="348"/>
      <c r="I297" s="347"/>
      <c r="J297" s="348" t="s">
        <v>11</v>
      </c>
      <c r="K297" s="349"/>
      <c r="L297" s="348"/>
      <c r="M297" s="351"/>
      <c r="N297" s="352" t="s">
        <v>993</v>
      </c>
      <c r="O297" s="354"/>
    </row>
    <row r="298" spans="2:15" hidden="1" x14ac:dyDescent="0.25">
      <c r="B298" s="248"/>
      <c r="D298" s="346">
        <v>2130.36</v>
      </c>
      <c r="E298" s="347" t="s">
        <v>331</v>
      </c>
      <c r="F298" s="348">
        <v>4</v>
      </c>
      <c r="G298" s="347"/>
      <c r="H298" s="348"/>
      <c r="I298" s="347"/>
      <c r="J298" s="348" t="s">
        <v>11</v>
      </c>
      <c r="K298" s="349"/>
      <c r="L298" s="348"/>
      <c r="M298" s="351"/>
      <c r="N298" s="352" t="s">
        <v>993</v>
      </c>
      <c r="O298" s="354"/>
    </row>
    <row r="299" spans="2:15" x14ac:dyDescent="0.25">
      <c r="B299" s="248"/>
      <c r="D299" s="339">
        <v>2130.41</v>
      </c>
      <c r="E299" s="340" t="s">
        <v>332</v>
      </c>
      <c r="F299" s="341">
        <v>4</v>
      </c>
      <c r="G299" s="340"/>
      <c r="H299" s="341">
        <v>2130</v>
      </c>
      <c r="I299" s="340" t="s">
        <v>333</v>
      </c>
      <c r="J299" s="341" t="s">
        <v>11</v>
      </c>
      <c r="K299" s="306" t="s">
        <v>1234</v>
      </c>
      <c r="L299" s="341"/>
      <c r="M299" s="343"/>
      <c r="N299" s="344" t="s">
        <v>993</v>
      </c>
      <c r="O299" s="361"/>
    </row>
    <row r="300" spans="2:15" hidden="1" x14ac:dyDescent="0.25">
      <c r="B300" s="248"/>
      <c r="D300" s="355">
        <v>2131</v>
      </c>
      <c r="E300" s="355" t="s">
        <v>334</v>
      </c>
      <c r="F300" s="356">
        <v>3</v>
      </c>
      <c r="G300" s="357"/>
      <c r="H300" s="356"/>
      <c r="I300" s="357"/>
      <c r="J300" s="356" t="s">
        <v>7</v>
      </c>
      <c r="K300" s="355" t="s">
        <v>334</v>
      </c>
      <c r="L300" s="356"/>
      <c r="M300" s="358"/>
      <c r="N300" s="359" t="s">
        <v>993</v>
      </c>
      <c r="O300" s="360"/>
    </row>
    <row r="301" spans="2:15" hidden="1" x14ac:dyDescent="0.25">
      <c r="B301" s="248"/>
      <c r="D301" s="346">
        <v>2131.0100000000002</v>
      </c>
      <c r="E301" s="347" t="s">
        <v>335</v>
      </c>
      <c r="F301" s="348">
        <v>4</v>
      </c>
      <c r="G301" s="347"/>
      <c r="H301" s="348"/>
      <c r="I301" s="347"/>
      <c r="J301" s="348" t="s">
        <v>11</v>
      </c>
      <c r="K301" s="349"/>
      <c r="L301" s="348"/>
      <c r="M301" s="351"/>
      <c r="N301" s="352" t="s">
        <v>993</v>
      </c>
      <c r="O301" s="354"/>
    </row>
    <row r="302" spans="2:15" x14ac:dyDescent="0.25">
      <c r="B302" s="248"/>
      <c r="D302" s="339">
        <v>2131.11</v>
      </c>
      <c r="E302" s="340" t="s">
        <v>336</v>
      </c>
      <c r="F302" s="341">
        <v>4</v>
      </c>
      <c r="G302" s="340"/>
      <c r="H302" s="341">
        <v>2133</v>
      </c>
      <c r="I302" s="340" t="s">
        <v>337</v>
      </c>
      <c r="J302" s="341" t="s">
        <v>11</v>
      </c>
      <c r="K302" s="386" t="s">
        <v>1151</v>
      </c>
      <c r="L302" s="341"/>
      <c r="M302" s="343"/>
      <c r="N302" s="344" t="s">
        <v>993</v>
      </c>
      <c r="O302" s="361"/>
    </row>
    <row r="303" spans="2:15" x14ac:dyDescent="0.25">
      <c r="B303" s="248"/>
      <c r="D303" s="339">
        <v>2131.12</v>
      </c>
      <c r="E303" s="340" t="s">
        <v>338</v>
      </c>
      <c r="F303" s="341">
        <v>4</v>
      </c>
      <c r="G303" s="340"/>
      <c r="H303" s="341">
        <v>2134</v>
      </c>
      <c r="I303" s="340" t="s">
        <v>339</v>
      </c>
      <c r="J303" s="341" t="s">
        <v>11</v>
      </c>
      <c r="K303" s="386" t="s">
        <v>1152</v>
      </c>
      <c r="L303" s="341"/>
      <c r="M303" s="343"/>
      <c r="N303" s="344" t="s">
        <v>993</v>
      </c>
      <c r="O303" s="361"/>
    </row>
    <row r="304" spans="2:15" x14ac:dyDescent="0.25">
      <c r="B304" s="248"/>
      <c r="D304" s="339">
        <v>2131.21</v>
      </c>
      <c r="E304" s="340" t="s">
        <v>340</v>
      </c>
      <c r="F304" s="341">
        <v>4</v>
      </c>
      <c r="G304" s="340"/>
      <c r="H304" s="341">
        <v>2135</v>
      </c>
      <c r="I304" s="340" t="s">
        <v>341</v>
      </c>
      <c r="J304" s="341" t="s">
        <v>11</v>
      </c>
      <c r="K304" s="386" t="s">
        <v>1153</v>
      </c>
      <c r="L304" s="341"/>
      <c r="M304" s="343"/>
      <c r="N304" s="344" t="s">
        <v>993</v>
      </c>
      <c r="O304" s="361"/>
    </row>
    <row r="305" spans="2:15" x14ac:dyDescent="0.25">
      <c r="B305" s="248"/>
      <c r="D305" s="339">
        <v>2131.31</v>
      </c>
      <c r="E305" s="340" t="s">
        <v>342</v>
      </c>
      <c r="F305" s="341">
        <v>4</v>
      </c>
      <c r="G305" s="340"/>
      <c r="H305" s="341">
        <v>2136</v>
      </c>
      <c r="I305" s="340" t="s">
        <v>343</v>
      </c>
      <c r="J305" s="341" t="s">
        <v>11</v>
      </c>
      <c r="K305" s="386" t="s">
        <v>1154</v>
      </c>
      <c r="L305" s="341"/>
      <c r="M305" s="343"/>
      <c r="N305" s="344" t="s">
        <v>993</v>
      </c>
      <c r="O305" s="361"/>
    </row>
    <row r="306" spans="2:15" x14ac:dyDescent="0.25">
      <c r="B306" s="248"/>
      <c r="D306" s="339">
        <v>2131.3200000000002</v>
      </c>
      <c r="E306" s="340" t="s">
        <v>344</v>
      </c>
      <c r="F306" s="341">
        <v>4</v>
      </c>
      <c r="G306" s="340"/>
      <c r="H306" s="341">
        <v>2137</v>
      </c>
      <c r="I306" s="340" t="s">
        <v>345</v>
      </c>
      <c r="J306" s="341" t="s">
        <v>11</v>
      </c>
      <c r="K306" s="386" t="s">
        <v>1155</v>
      </c>
      <c r="L306" s="341"/>
      <c r="M306" s="343"/>
      <c r="N306" s="344" t="s">
        <v>993</v>
      </c>
      <c r="O306" s="361"/>
    </row>
    <row r="307" spans="2:15" hidden="1" x14ac:dyDescent="0.25">
      <c r="B307" s="248"/>
      <c r="D307" s="346">
        <v>2131.33</v>
      </c>
      <c r="E307" s="347" t="s">
        <v>346</v>
      </c>
      <c r="F307" s="348">
        <v>4</v>
      </c>
      <c r="G307" s="347"/>
      <c r="H307" s="348">
        <v>2169</v>
      </c>
      <c r="I307" s="347" t="s">
        <v>347</v>
      </c>
      <c r="J307" s="348" t="s">
        <v>11</v>
      </c>
      <c r="K307" s="349"/>
      <c r="L307" s="348"/>
      <c r="M307" s="351"/>
      <c r="N307" s="352" t="s">
        <v>993</v>
      </c>
      <c r="O307" s="354"/>
    </row>
    <row r="308" spans="2:15" hidden="1" x14ac:dyDescent="0.25">
      <c r="B308" s="248"/>
      <c r="D308" s="346">
        <v>2131.41</v>
      </c>
      <c r="E308" s="347" t="s">
        <v>348</v>
      </c>
      <c r="F308" s="348">
        <v>4</v>
      </c>
      <c r="G308" s="347"/>
      <c r="H308" s="348"/>
      <c r="I308" s="347"/>
      <c r="J308" s="348" t="s">
        <v>11</v>
      </c>
      <c r="K308" s="349"/>
      <c r="L308" s="348"/>
      <c r="M308" s="351"/>
      <c r="N308" s="352" t="s">
        <v>993</v>
      </c>
      <c r="O308" s="354"/>
    </row>
    <row r="309" spans="2:15" hidden="1" x14ac:dyDescent="0.25">
      <c r="B309" s="248"/>
      <c r="D309" s="355">
        <v>2150</v>
      </c>
      <c r="E309" s="355" t="s">
        <v>349</v>
      </c>
      <c r="F309" s="356">
        <v>3</v>
      </c>
      <c r="G309" s="357"/>
      <c r="H309" s="356"/>
      <c r="I309" s="357"/>
      <c r="J309" s="356" t="s">
        <v>7</v>
      </c>
      <c r="K309" s="355" t="s">
        <v>349</v>
      </c>
      <c r="L309" s="356"/>
      <c r="M309" s="358"/>
      <c r="N309" s="359" t="s">
        <v>993</v>
      </c>
      <c r="O309" s="360"/>
    </row>
    <row r="310" spans="2:15" hidden="1" x14ac:dyDescent="0.25">
      <c r="B310" s="248"/>
      <c r="D310" s="346">
        <v>2150.0100000000002</v>
      </c>
      <c r="E310" s="347" t="s">
        <v>350</v>
      </c>
      <c r="F310" s="348">
        <v>4</v>
      </c>
      <c r="G310" s="347"/>
      <c r="H310" s="348"/>
      <c r="I310" s="347"/>
      <c r="J310" s="348" t="s">
        <v>11</v>
      </c>
      <c r="K310" s="349"/>
      <c r="L310" s="363"/>
      <c r="M310" s="351"/>
      <c r="N310" s="352" t="s">
        <v>993</v>
      </c>
      <c r="O310" s="354"/>
    </row>
    <row r="311" spans="2:15" x14ac:dyDescent="0.25">
      <c r="B311" s="248"/>
      <c r="D311" s="339">
        <v>2150.11</v>
      </c>
      <c r="E311" s="340" t="s">
        <v>351</v>
      </c>
      <c r="F311" s="341">
        <v>4</v>
      </c>
      <c r="G311" s="340"/>
      <c r="H311" s="341">
        <v>2150</v>
      </c>
      <c r="I311" s="340" t="s">
        <v>352</v>
      </c>
      <c r="J311" s="341" t="s">
        <v>11</v>
      </c>
      <c r="K311" s="306" t="s">
        <v>1156</v>
      </c>
      <c r="L311" s="341"/>
      <c r="M311" s="343"/>
      <c r="N311" s="344" t="s">
        <v>993</v>
      </c>
      <c r="O311" s="361"/>
    </row>
    <row r="312" spans="2:15" hidden="1" x14ac:dyDescent="0.25">
      <c r="B312" s="248"/>
      <c r="D312" s="346">
        <v>2150.21</v>
      </c>
      <c r="E312" s="347" t="s">
        <v>353</v>
      </c>
      <c r="F312" s="348">
        <v>4</v>
      </c>
      <c r="G312" s="347"/>
      <c r="H312" s="348"/>
      <c r="I312" s="347"/>
      <c r="J312" s="348" t="s">
        <v>11</v>
      </c>
      <c r="K312" s="382"/>
      <c r="L312" s="348"/>
      <c r="M312" s="351"/>
      <c r="N312" s="352" t="s">
        <v>993</v>
      </c>
      <c r="O312" s="354"/>
    </row>
    <row r="313" spans="2:15" hidden="1" x14ac:dyDescent="0.25">
      <c r="B313" s="248"/>
      <c r="D313" s="346">
        <v>2150.91</v>
      </c>
      <c r="E313" s="347" t="s">
        <v>354</v>
      </c>
      <c r="F313" s="348">
        <v>4</v>
      </c>
      <c r="G313" s="347"/>
      <c r="H313" s="348"/>
      <c r="I313" s="347"/>
      <c r="J313" s="348" t="s">
        <v>11</v>
      </c>
      <c r="K313" s="349"/>
      <c r="L313" s="348"/>
      <c r="M313" s="351"/>
      <c r="N313" s="352" t="s">
        <v>993</v>
      </c>
      <c r="O313" s="354"/>
    </row>
    <row r="314" spans="2:15" hidden="1" x14ac:dyDescent="0.25">
      <c r="B314" s="248"/>
      <c r="D314" s="355">
        <v>2160</v>
      </c>
      <c r="E314" s="355" t="s">
        <v>355</v>
      </c>
      <c r="F314" s="356">
        <v>3</v>
      </c>
      <c r="G314" s="357"/>
      <c r="H314" s="356"/>
      <c r="I314" s="357"/>
      <c r="J314" s="356" t="s">
        <v>7</v>
      </c>
      <c r="K314" s="355" t="s">
        <v>355</v>
      </c>
      <c r="L314" s="356"/>
      <c r="M314" s="358"/>
      <c r="N314" s="359" t="s">
        <v>993</v>
      </c>
      <c r="O314" s="360"/>
    </row>
    <row r="315" spans="2:15" x14ac:dyDescent="0.25">
      <c r="B315" s="248"/>
      <c r="D315" s="339">
        <v>2160.0100000000002</v>
      </c>
      <c r="E315" s="340" t="s">
        <v>356</v>
      </c>
      <c r="F315" s="341">
        <v>4</v>
      </c>
      <c r="G315" s="340"/>
      <c r="H315" s="341">
        <v>2160</v>
      </c>
      <c r="I315" s="340" t="s">
        <v>357</v>
      </c>
      <c r="J315" s="341" t="s">
        <v>11</v>
      </c>
      <c r="K315" s="386" t="s">
        <v>1157</v>
      </c>
      <c r="L315" s="362"/>
      <c r="M315" s="343"/>
      <c r="N315" s="344" t="s">
        <v>993</v>
      </c>
      <c r="O315" s="361"/>
    </row>
    <row r="316" spans="2:15" x14ac:dyDescent="0.25">
      <c r="B316" s="248"/>
      <c r="D316" s="339">
        <v>2160.31</v>
      </c>
      <c r="E316" s="340" t="s">
        <v>358</v>
      </c>
      <c r="F316" s="341">
        <v>4</v>
      </c>
      <c r="G316" s="340"/>
      <c r="H316" s="341">
        <v>2173</v>
      </c>
      <c r="I316" s="340" t="s">
        <v>359</v>
      </c>
      <c r="J316" s="341" t="s">
        <v>11</v>
      </c>
      <c r="K316" s="386" t="s">
        <v>1158</v>
      </c>
      <c r="L316" s="341"/>
      <c r="M316" s="343"/>
      <c r="N316" s="344" t="s">
        <v>993</v>
      </c>
      <c r="O316" s="361"/>
    </row>
    <row r="317" spans="2:15" x14ac:dyDescent="0.25">
      <c r="B317" s="248"/>
      <c r="D317" s="339">
        <v>2160.3200000000002</v>
      </c>
      <c r="E317" s="340" t="s">
        <v>360</v>
      </c>
      <c r="F317" s="341">
        <v>4</v>
      </c>
      <c r="G317" s="340"/>
      <c r="H317" s="341">
        <v>2174</v>
      </c>
      <c r="I317" s="340" t="s">
        <v>361</v>
      </c>
      <c r="J317" s="341" t="s">
        <v>11</v>
      </c>
      <c r="K317" s="386" t="s">
        <v>1159</v>
      </c>
      <c r="L317" s="341"/>
      <c r="M317" s="343"/>
      <c r="N317" s="344" t="s">
        <v>993</v>
      </c>
      <c r="O317" s="361"/>
    </row>
    <row r="318" spans="2:15" x14ac:dyDescent="0.25">
      <c r="B318" s="248"/>
      <c r="D318" s="339">
        <v>2160.41</v>
      </c>
      <c r="E318" s="340" t="s">
        <v>362</v>
      </c>
      <c r="F318" s="341">
        <v>4</v>
      </c>
      <c r="G318" s="340"/>
      <c r="H318" s="341">
        <v>2175</v>
      </c>
      <c r="I318" s="340" t="s">
        <v>363</v>
      </c>
      <c r="J318" s="341" t="s">
        <v>11</v>
      </c>
      <c r="K318" s="386" t="s">
        <v>1160</v>
      </c>
      <c r="L318" s="341"/>
      <c r="M318" s="343"/>
      <c r="N318" s="344" t="s">
        <v>993</v>
      </c>
      <c r="O318" s="361"/>
    </row>
    <row r="319" spans="2:15" x14ac:dyDescent="0.25">
      <c r="B319" s="248"/>
      <c r="D319" s="339">
        <v>2160.5100000000002</v>
      </c>
      <c r="E319" s="340" t="s">
        <v>364</v>
      </c>
      <c r="F319" s="341">
        <v>4</v>
      </c>
      <c r="G319" s="340"/>
      <c r="H319" s="341">
        <v>2176</v>
      </c>
      <c r="I319" s="340" t="s">
        <v>365</v>
      </c>
      <c r="J319" s="341" t="s">
        <v>11</v>
      </c>
      <c r="K319" s="386" t="s">
        <v>1161</v>
      </c>
      <c r="L319" s="341"/>
      <c r="M319" s="343"/>
      <c r="N319" s="344" t="s">
        <v>993</v>
      </c>
      <c r="O319" s="361"/>
    </row>
    <row r="320" spans="2:15" x14ac:dyDescent="0.25">
      <c r="B320" s="248"/>
      <c r="D320" s="339">
        <v>2160.52</v>
      </c>
      <c r="E320" s="340" t="s">
        <v>366</v>
      </c>
      <c r="F320" s="341">
        <v>4</v>
      </c>
      <c r="G320" s="340"/>
      <c r="H320" s="341">
        <v>2177</v>
      </c>
      <c r="I320" s="340" t="s">
        <v>367</v>
      </c>
      <c r="J320" s="341" t="s">
        <v>11</v>
      </c>
      <c r="K320" s="386" t="s">
        <v>1162</v>
      </c>
      <c r="L320" s="341"/>
      <c r="M320" s="343"/>
      <c r="N320" s="344" t="s">
        <v>993</v>
      </c>
      <c r="O320" s="361"/>
    </row>
    <row r="321" spans="2:15" hidden="1" x14ac:dyDescent="0.25">
      <c r="B321" s="248"/>
      <c r="D321" s="346">
        <v>2160.5300000000002</v>
      </c>
      <c r="E321" s="347" t="s">
        <v>368</v>
      </c>
      <c r="F321" s="348">
        <v>4</v>
      </c>
      <c r="G321" s="347"/>
      <c r="H321" s="348">
        <v>2179</v>
      </c>
      <c r="I321" s="347" t="s">
        <v>369</v>
      </c>
      <c r="J321" s="348" t="s">
        <v>11</v>
      </c>
      <c r="K321" s="349"/>
      <c r="L321" s="348"/>
      <c r="M321" s="351"/>
      <c r="N321" s="352" t="s">
        <v>993</v>
      </c>
      <c r="O321" s="354"/>
    </row>
    <row r="322" spans="2:15" hidden="1" x14ac:dyDescent="0.25">
      <c r="B322" s="248"/>
      <c r="D322" s="346">
        <v>2160.61</v>
      </c>
      <c r="E322" s="347" t="s">
        <v>370</v>
      </c>
      <c r="F322" s="348">
        <v>4</v>
      </c>
      <c r="G322" s="347"/>
      <c r="H322" s="348"/>
      <c r="I322" s="347"/>
      <c r="J322" s="348" t="s">
        <v>11</v>
      </c>
      <c r="K322" s="349"/>
      <c r="L322" s="348"/>
      <c r="M322" s="351"/>
      <c r="N322" s="352" t="s">
        <v>993</v>
      </c>
      <c r="O322" s="354"/>
    </row>
    <row r="323" spans="2:15" hidden="1" x14ac:dyDescent="0.25">
      <c r="B323" s="248"/>
      <c r="D323" s="346">
        <v>2160.62</v>
      </c>
      <c r="E323" s="347" t="s">
        <v>371</v>
      </c>
      <c r="F323" s="348">
        <v>4</v>
      </c>
      <c r="G323" s="347"/>
      <c r="H323" s="348"/>
      <c r="I323" s="347"/>
      <c r="J323" s="348" t="s">
        <v>11</v>
      </c>
      <c r="K323" s="382"/>
      <c r="L323" s="348"/>
      <c r="M323" s="351"/>
      <c r="N323" s="352" t="s">
        <v>993</v>
      </c>
      <c r="O323" s="354"/>
    </row>
    <row r="324" spans="2:15" hidden="1" x14ac:dyDescent="0.25">
      <c r="B324" s="248"/>
      <c r="D324" s="355">
        <v>2165</v>
      </c>
      <c r="E324" s="355" t="s">
        <v>372</v>
      </c>
      <c r="F324" s="356">
        <v>3</v>
      </c>
      <c r="G324" s="357"/>
      <c r="H324" s="356"/>
      <c r="I324" s="357"/>
      <c r="J324" s="356" t="s">
        <v>7</v>
      </c>
      <c r="K324" s="355" t="s">
        <v>372</v>
      </c>
      <c r="L324" s="356"/>
      <c r="M324" s="358"/>
      <c r="N324" s="359" t="s">
        <v>993</v>
      </c>
      <c r="O324" s="360"/>
    </row>
    <row r="325" spans="2:15" hidden="1" x14ac:dyDescent="0.25">
      <c r="B325" s="248"/>
      <c r="D325" s="346">
        <v>2165.0100000000002</v>
      </c>
      <c r="E325" s="347" t="s">
        <v>373</v>
      </c>
      <c r="F325" s="348">
        <v>4</v>
      </c>
      <c r="G325" s="347"/>
      <c r="H325" s="348"/>
      <c r="I325" s="347"/>
      <c r="J325" s="348" t="s">
        <v>11</v>
      </c>
      <c r="K325" s="349"/>
      <c r="L325" s="348"/>
      <c r="M325" s="351"/>
      <c r="N325" s="352" t="s">
        <v>993</v>
      </c>
      <c r="O325" s="354"/>
    </row>
    <row r="326" spans="2:15" hidden="1" x14ac:dyDescent="0.25">
      <c r="B326" s="248"/>
      <c r="D326" s="355">
        <v>2170</v>
      </c>
      <c r="E326" s="355" t="s">
        <v>374</v>
      </c>
      <c r="F326" s="356">
        <v>3</v>
      </c>
      <c r="G326" s="357"/>
      <c r="H326" s="356"/>
      <c r="I326" s="357"/>
      <c r="J326" s="356" t="s">
        <v>7</v>
      </c>
      <c r="K326" s="355" t="s">
        <v>374</v>
      </c>
      <c r="L326" s="356"/>
      <c r="M326" s="358"/>
      <c r="N326" s="359" t="s">
        <v>993</v>
      </c>
      <c r="O326" s="360"/>
    </row>
    <row r="327" spans="2:15" hidden="1" x14ac:dyDescent="0.25">
      <c r="B327" s="248"/>
      <c r="D327" s="346">
        <v>2170.0100000000002</v>
      </c>
      <c r="E327" s="347" t="s">
        <v>375</v>
      </c>
      <c r="F327" s="348">
        <v>4</v>
      </c>
      <c r="G327" s="347"/>
      <c r="H327" s="348"/>
      <c r="I327" s="347"/>
      <c r="J327" s="348" t="s">
        <v>11</v>
      </c>
      <c r="K327" s="349"/>
      <c r="L327" s="348"/>
      <c r="M327" s="351"/>
      <c r="N327" s="352" t="s">
        <v>993</v>
      </c>
      <c r="O327" s="354"/>
    </row>
    <row r="328" spans="2:15" x14ac:dyDescent="0.25">
      <c r="B328" s="248"/>
      <c r="D328" s="339">
        <v>2170.11</v>
      </c>
      <c r="E328" s="340" t="s">
        <v>376</v>
      </c>
      <c r="F328" s="341">
        <v>4</v>
      </c>
      <c r="G328" s="340"/>
      <c r="H328" s="341">
        <v>2170</v>
      </c>
      <c r="I328" s="340" t="s">
        <v>377</v>
      </c>
      <c r="J328" s="341" t="s">
        <v>11</v>
      </c>
      <c r="K328" s="306" t="s">
        <v>1163</v>
      </c>
      <c r="L328" s="341"/>
      <c r="M328" s="343"/>
      <c r="N328" s="344" t="s">
        <v>993</v>
      </c>
      <c r="O328" s="361"/>
    </row>
    <row r="329" spans="2:15" hidden="1" x14ac:dyDescent="0.25">
      <c r="B329" s="248"/>
      <c r="D329" s="346">
        <v>2170.12</v>
      </c>
      <c r="E329" s="347" t="s">
        <v>378</v>
      </c>
      <c r="F329" s="348">
        <v>4</v>
      </c>
      <c r="G329" s="347"/>
      <c r="H329" s="348"/>
      <c r="I329" s="347"/>
      <c r="J329" s="348" t="s">
        <v>11</v>
      </c>
      <c r="K329" s="349"/>
      <c r="L329" s="348"/>
      <c r="M329" s="351"/>
      <c r="N329" s="352" t="s">
        <v>993</v>
      </c>
      <c r="O329" s="354"/>
    </row>
    <row r="330" spans="2:15" hidden="1" x14ac:dyDescent="0.25">
      <c r="B330" s="248"/>
      <c r="D330" s="346">
        <v>2170.13</v>
      </c>
      <c r="E330" s="347" t="s">
        <v>379</v>
      </c>
      <c r="F330" s="348">
        <v>4</v>
      </c>
      <c r="G330" s="347"/>
      <c r="H330" s="348"/>
      <c r="I330" s="347"/>
      <c r="J330" s="348" t="s">
        <v>11</v>
      </c>
      <c r="K330" s="349"/>
      <c r="L330" s="348"/>
      <c r="M330" s="351"/>
      <c r="N330" s="352" t="s">
        <v>993</v>
      </c>
      <c r="O330" s="354"/>
    </row>
    <row r="331" spans="2:15" hidden="1" x14ac:dyDescent="0.25">
      <c r="B331" s="248"/>
      <c r="D331" s="346">
        <v>2170.14</v>
      </c>
      <c r="E331" s="347" t="s">
        <v>380</v>
      </c>
      <c r="F331" s="348">
        <v>4</v>
      </c>
      <c r="G331" s="347"/>
      <c r="H331" s="348"/>
      <c r="I331" s="347"/>
      <c r="J331" s="348" t="s">
        <v>11</v>
      </c>
      <c r="K331" s="349"/>
      <c r="L331" s="348"/>
      <c r="M331" s="351"/>
      <c r="N331" s="352" t="s">
        <v>993</v>
      </c>
      <c r="O331" s="354"/>
    </row>
    <row r="332" spans="2:15" hidden="1" x14ac:dyDescent="0.25">
      <c r="B332" s="248"/>
      <c r="D332" s="346">
        <v>2170.15</v>
      </c>
      <c r="E332" s="347" t="s">
        <v>381</v>
      </c>
      <c r="F332" s="348">
        <v>4</v>
      </c>
      <c r="G332" s="347"/>
      <c r="H332" s="348"/>
      <c r="I332" s="347"/>
      <c r="J332" s="348" t="s">
        <v>11</v>
      </c>
      <c r="K332" s="349"/>
      <c r="L332" s="348"/>
      <c r="M332" s="351"/>
      <c r="N332" s="352" t="s">
        <v>993</v>
      </c>
      <c r="O332" s="354"/>
    </row>
    <row r="333" spans="2:15" hidden="1" x14ac:dyDescent="0.25">
      <c r="B333" s="248"/>
      <c r="D333" s="346">
        <v>2170.16</v>
      </c>
      <c r="E333" s="347" t="s">
        <v>382</v>
      </c>
      <c r="F333" s="348">
        <v>4</v>
      </c>
      <c r="G333" s="347"/>
      <c r="H333" s="348"/>
      <c r="I333" s="347"/>
      <c r="J333" s="348" t="s">
        <v>11</v>
      </c>
      <c r="K333" s="349"/>
      <c r="L333" s="348"/>
      <c r="M333" s="351"/>
      <c r="N333" s="352" t="s">
        <v>993</v>
      </c>
      <c r="O333" s="354"/>
    </row>
    <row r="334" spans="2:15" hidden="1" x14ac:dyDescent="0.25">
      <c r="B334" s="248"/>
      <c r="D334" s="346">
        <v>2170.21</v>
      </c>
      <c r="E334" s="347" t="s">
        <v>383</v>
      </c>
      <c r="F334" s="348">
        <v>4</v>
      </c>
      <c r="G334" s="347"/>
      <c r="H334" s="348"/>
      <c r="I334" s="347"/>
      <c r="J334" s="348" t="s">
        <v>11</v>
      </c>
      <c r="K334" s="349"/>
      <c r="L334" s="348"/>
      <c r="M334" s="351"/>
      <c r="N334" s="352" t="s">
        <v>993</v>
      </c>
      <c r="O334" s="354"/>
    </row>
    <row r="335" spans="2:15" hidden="1" x14ac:dyDescent="0.25">
      <c r="B335" s="248"/>
      <c r="D335" s="346">
        <v>2170.2199999999998</v>
      </c>
      <c r="E335" s="347" t="s">
        <v>384</v>
      </c>
      <c r="F335" s="348">
        <v>4</v>
      </c>
      <c r="G335" s="347"/>
      <c r="H335" s="348"/>
      <c r="I335" s="347"/>
      <c r="J335" s="348" t="s">
        <v>11</v>
      </c>
      <c r="K335" s="349"/>
      <c r="L335" s="348"/>
      <c r="M335" s="351"/>
      <c r="N335" s="352" t="s">
        <v>993</v>
      </c>
      <c r="O335" s="354"/>
    </row>
    <row r="336" spans="2:15" hidden="1" x14ac:dyDescent="0.25">
      <c r="B336" s="248"/>
      <c r="D336" s="346">
        <v>2170.23</v>
      </c>
      <c r="E336" s="347" t="s">
        <v>385</v>
      </c>
      <c r="F336" s="348">
        <v>4</v>
      </c>
      <c r="G336" s="347"/>
      <c r="H336" s="348"/>
      <c r="I336" s="347"/>
      <c r="J336" s="348" t="s">
        <v>11</v>
      </c>
      <c r="K336" s="349"/>
      <c r="L336" s="348"/>
      <c r="M336" s="351"/>
      <c r="N336" s="352" t="s">
        <v>993</v>
      </c>
      <c r="O336" s="354"/>
    </row>
    <row r="337" spans="2:15" hidden="1" x14ac:dyDescent="0.25">
      <c r="B337" s="248"/>
      <c r="D337" s="346">
        <v>2170.2399999999998</v>
      </c>
      <c r="E337" s="347" t="s">
        <v>386</v>
      </c>
      <c r="F337" s="348">
        <v>4</v>
      </c>
      <c r="G337" s="347"/>
      <c r="H337" s="348"/>
      <c r="I337" s="347"/>
      <c r="J337" s="348" t="s">
        <v>11</v>
      </c>
      <c r="K337" s="349"/>
      <c r="L337" s="350"/>
      <c r="M337" s="351"/>
      <c r="N337" s="352" t="s">
        <v>993</v>
      </c>
      <c r="O337" s="353"/>
    </row>
    <row r="338" spans="2:15" hidden="1" x14ac:dyDescent="0.25">
      <c r="B338" s="248"/>
      <c r="D338" s="346">
        <v>2170.25</v>
      </c>
      <c r="E338" s="347" t="s">
        <v>387</v>
      </c>
      <c r="F338" s="348">
        <v>4</v>
      </c>
      <c r="G338" s="347"/>
      <c r="H338" s="348"/>
      <c r="I338" s="347"/>
      <c r="J338" s="348" t="s">
        <v>11</v>
      </c>
      <c r="K338" s="349"/>
      <c r="L338" s="348"/>
      <c r="M338" s="351"/>
      <c r="N338" s="352" t="s">
        <v>993</v>
      </c>
      <c r="O338" s="354"/>
    </row>
    <row r="339" spans="2:15" hidden="1" x14ac:dyDescent="0.25">
      <c r="B339" s="248"/>
      <c r="D339" s="346">
        <v>2170.2600000000002</v>
      </c>
      <c r="E339" s="347" t="s">
        <v>388</v>
      </c>
      <c r="F339" s="348">
        <v>4</v>
      </c>
      <c r="G339" s="347"/>
      <c r="H339" s="348"/>
      <c r="I339" s="347"/>
      <c r="J339" s="348" t="s">
        <v>11</v>
      </c>
      <c r="K339" s="349"/>
      <c r="L339" s="348"/>
      <c r="M339" s="351"/>
      <c r="N339" s="352" t="s">
        <v>993</v>
      </c>
      <c r="O339" s="354"/>
    </row>
    <row r="340" spans="2:15" x14ac:dyDescent="0.25">
      <c r="B340" s="248"/>
      <c r="D340" s="339">
        <v>2170.31</v>
      </c>
      <c r="E340" s="340" t="s">
        <v>389</v>
      </c>
      <c r="F340" s="341">
        <v>4</v>
      </c>
      <c r="G340" s="340"/>
      <c r="H340" s="341">
        <v>2172</v>
      </c>
      <c r="I340" s="340" t="s">
        <v>390</v>
      </c>
      <c r="J340" s="341" t="s">
        <v>11</v>
      </c>
      <c r="K340" s="306" t="s">
        <v>1164</v>
      </c>
      <c r="L340" s="341"/>
      <c r="M340" s="343"/>
      <c r="N340" s="344" t="s">
        <v>993</v>
      </c>
      <c r="O340" s="361"/>
    </row>
    <row r="341" spans="2:15" hidden="1" x14ac:dyDescent="0.25">
      <c r="B341" s="248"/>
      <c r="D341" s="346">
        <v>2170.3200000000002</v>
      </c>
      <c r="E341" s="347" t="s">
        <v>391</v>
      </c>
      <c r="F341" s="348">
        <v>4</v>
      </c>
      <c r="G341" s="347"/>
      <c r="H341" s="348"/>
      <c r="I341" s="347"/>
      <c r="J341" s="348" t="s">
        <v>11</v>
      </c>
      <c r="K341" s="349"/>
      <c r="L341" s="348"/>
      <c r="M341" s="351"/>
      <c r="N341" s="352" t="s">
        <v>993</v>
      </c>
      <c r="O341" s="354"/>
    </row>
    <row r="342" spans="2:15" hidden="1" x14ac:dyDescent="0.25">
      <c r="B342" s="248"/>
      <c r="D342" s="346">
        <v>2170.33</v>
      </c>
      <c r="E342" s="347" t="s">
        <v>392</v>
      </c>
      <c r="F342" s="348">
        <v>4</v>
      </c>
      <c r="G342" s="347"/>
      <c r="H342" s="348"/>
      <c r="I342" s="347"/>
      <c r="J342" s="348" t="s">
        <v>11</v>
      </c>
      <c r="K342" s="349"/>
      <c r="L342" s="348"/>
      <c r="M342" s="351"/>
      <c r="N342" s="352" t="s">
        <v>993</v>
      </c>
      <c r="O342" s="354"/>
    </row>
    <row r="343" spans="2:15" hidden="1" x14ac:dyDescent="0.25">
      <c r="B343" s="248"/>
      <c r="D343" s="346">
        <v>2170.34</v>
      </c>
      <c r="E343" s="347" t="s">
        <v>393</v>
      </c>
      <c r="F343" s="348">
        <v>4</v>
      </c>
      <c r="G343" s="347"/>
      <c r="H343" s="348"/>
      <c r="I343" s="347"/>
      <c r="J343" s="348" t="s">
        <v>11</v>
      </c>
      <c r="K343" s="349"/>
      <c r="L343" s="348"/>
      <c r="M343" s="351"/>
      <c r="N343" s="352" t="s">
        <v>993</v>
      </c>
      <c r="O343" s="354"/>
    </row>
    <row r="344" spans="2:15" hidden="1" x14ac:dyDescent="0.25">
      <c r="B344" s="248"/>
      <c r="D344" s="346">
        <v>2170.35</v>
      </c>
      <c r="E344" s="347" t="s">
        <v>394</v>
      </c>
      <c r="F344" s="348">
        <v>4</v>
      </c>
      <c r="G344" s="347"/>
      <c r="H344" s="348"/>
      <c r="I344" s="347"/>
      <c r="J344" s="348" t="s">
        <v>11</v>
      </c>
      <c r="K344" s="349"/>
      <c r="L344" s="348"/>
      <c r="M344" s="351"/>
      <c r="N344" s="352" t="s">
        <v>993</v>
      </c>
      <c r="O344" s="354"/>
    </row>
    <row r="345" spans="2:15" hidden="1" x14ac:dyDescent="0.25">
      <c r="B345" s="248"/>
      <c r="D345" s="346">
        <v>2170.36</v>
      </c>
      <c r="E345" s="347" t="s">
        <v>395</v>
      </c>
      <c r="F345" s="348">
        <v>4</v>
      </c>
      <c r="G345" s="347"/>
      <c r="H345" s="348"/>
      <c r="I345" s="347"/>
      <c r="J345" s="348" t="s">
        <v>11</v>
      </c>
      <c r="K345" s="349"/>
      <c r="L345" s="348"/>
      <c r="M345" s="351"/>
      <c r="N345" s="352" t="s">
        <v>993</v>
      </c>
      <c r="O345" s="354"/>
    </row>
    <row r="346" spans="2:15" hidden="1" x14ac:dyDescent="0.25">
      <c r="B346" s="248"/>
      <c r="D346" s="355">
        <v>2180</v>
      </c>
      <c r="E346" s="355" t="s">
        <v>396</v>
      </c>
      <c r="F346" s="356">
        <v>3</v>
      </c>
      <c r="G346" s="357"/>
      <c r="H346" s="356"/>
      <c r="I346" s="357"/>
      <c r="J346" s="356" t="s">
        <v>7</v>
      </c>
      <c r="K346" s="355" t="s">
        <v>396</v>
      </c>
      <c r="L346" s="356"/>
      <c r="M346" s="358"/>
      <c r="N346" s="359" t="s">
        <v>993</v>
      </c>
      <c r="O346" s="360"/>
    </row>
    <row r="347" spans="2:15" x14ac:dyDescent="0.25">
      <c r="B347" s="248"/>
      <c r="D347" s="339">
        <v>2180.0100000000002</v>
      </c>
      <c r="E347" s="340" t="s">
        <v>397</v>
      </c>
      <c r="F347" s="341">
        <v>4</v>
      </c>
      <c r="G347" s="340"/>
      <c r="H347" s="341">
        <v>2180</v>
      </c>
      <c r="I347" s="340" t="s">
        <v>396</v>
      </c>
      <c r="J347" s="341" t="s">
        <v>11</v>
      </c>
      <c r="K347" s="306" t="s">
        <v>1165</v>
      </c>
      <c r="L347" s="341"/>
      <c r="M347" s="343"/>
      <c r="N347" s="344" t="s">
        <v>993</v>
      </c>
      <c r="O347" s="361"/>
    </row>
    <row r="348" spans="2:15" hidden="1" x14ac:dyDescent="0.25">
      <c r="B348" s="248"/>
      <c r="D348" s="355">
        <v>2190</v>
      </c>
      <c r="E348" s="355" t="s">
        <v>398</v>
      </c>
      <c r="F348" s="356">
        <v>3</v>
      </c>
      <c r="G348" s="357"/>
      <c r="H348" s="356"/>
      <c r="I348" s="357"/>
      <c r="J348" s="356" t="s">
        <v>7</v>
      </c>
      <c r="K348" s="355" t="s">
        <v>398</v>
      </c>
      <c r="L348" s="356"/>
      <c r="M348" s="358"/>
      <c r="N348" s="359" t="s">
        <v>993</v>
      </c>
      <c r="O348" s="360"/>
    </row>
    <row r="349" spans="2:15" x14ac:dyDescent="0.25">
      <c r="B349" s="248"/>
      <c r="D349" s="339">
        <v>2190.0100000000002</v>
      </c>
      <c r="E349" s="340" t="s">
        <v>399</v>
      </c>
      <c r="F349" s="341">
        <v>4</v>
      </c>
      <c r="G349" s="340"/>
      <c r="H349" s="341">
        <v>2190</v>
      </c>
      <c r="I349" s="340" t="s">
        <v>400</v>
      </c>
      <c r="J349" s="341" t="s">
        <v>11</v>
      </c>
      <c r="K349" s="306" t="s">
        <v>1166</v>
      </c>
      <c r="L349" s="362"/>
      <c r="M349" s="343"/>
      <c r="N349" s="344" t="s">
        <v>993</v>
      </c>
      <c r="O349" s="361"/>
    </row>
    <row r="350" spans="2:15" hidden="1" x14ac:dyDescent="0.25">
      <c r="B350" s="248"/>
      <c r="D350" s="346">
        <v>2190.11</v>
      </c>
      <c r="E350" s="347" t="s">
        <v>401</v>
      </c>
      <c r="F350" s="348">
        <v>4</v>
      </c>
      <c r="G350" s="347"/>
      <c r="H350" s="348"/>
      <c r="I350" s="347"/>
      <c r="J350" s="348" t="s">
        <v>11</v>
      </c>
      <c r="K350" s="349"/>
      <c r="L350" s="363"/>
      <c r="M350" s="351"/>
      <c r="N350" s="352" t="s">
        <v>993</v>
      </c>
      <c r="O350" s="354"/>
    </row>
    <row r="351" spans="2:15" hidden="1" x14ac:dyDescent="0.25">
      <c r="B351" s="248"/>
      <c r="D351" s="346">
        <v>2190.31</v>
      </c>
      <c r="E351" s="347" t="s">
        <v>402</v>
      </c>
      <c r="F351" s="348">
        <v>4</v>
      </c>
      <c r="G351" s="347"/>
      <c r="H351" s="348"/>
      <c r="I351" s="347"/>
      <c r="J351" s="348" t="s">
        <v>11</v>
      </c>
      <c r="K351" s="349"/>
      <c r="L351" s="348"/>
      <c r="M351" s="351"/>
      <c r="N351" s="352" t="s">
        <v>993</v>
      </c>
      <c r="O351" s="354"/>
    </row>
    <row r="352" spans="2:15" hidden="1" x14ac:dyDescent="0.25">
      <c r="B352" s="248"/>
      <c r="D352" s="346">
        <v>2190.3200000000002</v>
      </c>
      <c r="E352" s="347" t="s">
        <v>403</v>
      </c>
      <c r="F352" s="348">
        <v>4</v>
      </c>
      <c r="G352" s="347"/>
      <c r="H352" s="348"/>
      <c r="I352" s="347"/>
      <c r="J352" s="348" t="s">
        <v>11</v>
      </c>
      <c r="K352" s="349"/>
      <c r="L352" s="348"/>
      <c r="M352" s="351"/>
      <c r="N352" s="352" t="s">
        <v>993</v>
      </c>
      <c r="O352" s="354"/>
    </row>
    <row r="353" spans="2:15" hidden="1" x14ac:dyDescent="0.25">
      <c r="B353" s="248"/>
      <c r="D353" s="346">
        <v>2190.33</v>
      </c>
      <c r="E353" s="347" t="s">
        <v>404</v>
      </c>
      <c r="F353" s="348">
        <v>4</v>
      </c>
      <c r="G353" s="347"/>
      <c r="H353" s="348"/>
      <c r="I353" s="347"/>
      <c r="J353" s="348" t="s">
        <v>11</v>
      </c>
      <c r="K353" s="349"/>
      <c r="L353" s="348"/>
      <c r="M353" s="351"/>
      <c r="N353" s="352" t="s">
        <v>993</v>
      </c>
      <c r="O353" s="354"/>
    </row>
    <row r="354" spans="2:15" hidden="1" x14ac:dyDescent="0.25">
      <c r="B354" s="248"/>
      <c r="D354" s="346">
        <v>2190.34</v>
      </c>
      <c r="E354" s="347" t="s">
        <v>405</v>
      </c>
      <c r="F354" s="348">
        <v>4</v>
      </c>
      <c r="G354" s="347"/>
      <c r="H354" s="348"/>
      <c r="I354" s="347"/>
      <c r="J354" s="348" t="s">
        <v>11</v>
      </c>
      <c r="K354" s="349"/>
      <c r="L354" s="348"/>
      <c r="M354" s="351"/>
      <c r="N354" s="352" t="s">
        <v>993</v>
      </c>
      <c r="O354" s="354"/>
    </row>
    <row r="355" spans="2:15" hidden="1" x14ac:dyDescent="0.25">
      <c r="B355" s="248"/>
      <c r="D355" s="346">
        <v>2190.35</v>
      </c>
      <c r="E355" s="347" t="s">
        <v>406</v>
      </c>
      <c r="F355" s="348">
        <v>4</v>
      </c>
      <c r="G355" s="347"/>
      <c r="H355" s="348"/>
      <c r="I355" s="347"/>
      <c r="J355" s="348" t="s">
        <v>11</v>
      </c>
      <c r="K355" s="382"/>
      <c r="L355" s="348"/>
      <c r="M355" s="351"/>
      <c r="N355" s="352" t="s">
        <v>993</v>
      </c>
      <c r="O355" s="354"/>
    </row>
    <row r="356" spans="2:15" hidden="1" x14ac:dyDescent="0.25">
      <c r="B356" s="248"/>
      <c r="D356" s="346">
        <v>2190.39</v>
      </c>
      <c r="E356" s="347" t="s">
        <v>407</v>
      </c>
      <c r="F356" s="348">
        <v>4</v>
      </c>
      <c r="G356" s="347"/>
      <c r="H356" s="348"/>
      <c r="I356" s="347"/>
      <c r="J356" s="348" t="s">
        <v>11</v>
      </c>
      <c r="K356" s="349"/>
      <c r="L356" s="363"/>
      <c r="M356" s="351"/>
      <c r="N356" s="352" t="s">
        <v>993</v>
      </c>
      <c r="O356" s="354"/>
    </row>
    <row r="357" spans="2:15" hidden="1" x14ac:dyDescent="0.25">
      <c r="B357" s="248"/>
      <c r="D357" s="346">
        <v>2190.41</v>
      </c>
      <c r="E357" s="347" t="s">
        <v>408</v>
      </c>
      <c r="F357" s="348">
        <v>4</v>
      </c>
      <c r="G357" s="347"/>
      <c r="H357" s="348"/>
      <c r="I357" s="347"/>
      <c r="J357" s="348" t="s">
        <v>11</v>
      </c>
      <c r="K357" s="349"/>
      <c r="L357" s="348"/>
      <c r="M357" s="351"/>
      <c r="N357" s="352" t="s">
        <v>993</v>
      </c>
      <c r="O357" s="354"/>
    </row>
    <row r="358" spans="2:15" hidden="1" x14ac:dyDescent="0.25">
      <c r="B358" s="248"/>
      <c r="D358" s="346">
        <v>2190.42</v>
      </c>
      <c r="E358" s="347" t="s">
        <v>409</v>
      </c>
      <c r="F358" s="348">
        <v>4</v>
      </c>
      <c r="G358" s="347"/>
      <c r="H358" s="348"/>
      <c r="I358" s="347"/>
      <c r="J358" s="348" t="s">
        <v>11</v>
      </c>
      <c r="K358" s="349"/>
      <c r="L358" s="348"/>
      <c r="M358" s="351"/>
      <c r="N358" s="352" t="s">
        <v>993</v>
      </c>
      <c r="O358" s="354"/>
    </row>
    <row r="359" spans="2:15" hidden="1" x14ac:dyDescent="0.25">
      <c r="B359" s="248"/>
      <c r="D359" s="346">
        <v>2190.4299999999998</v>
      </c>
      <c r="E359" s="347" t="s">
        <v>410</v>
      </c>
      <c r="F359" s="348">
        <v>4</v>
      </c>
      <c r="G359" s="347"/>
      <c r="H359" s="348"/>
      <c r="I359" s="347"/>
      <c r="J359" s="348" t="s">
        <v>11</v>
      </c>
      <c r="K359" s="349"/>
      <c r="L359" s="348"/>
      <c r="M359" s="351"/>
      <c r="N359" s="352" t="s">
        <v>993</v>
      </c>
      <c r="O359" s="354"/>
    </row>
    <row r="360" spans="2:15" hidden="1" x14ac:dyDescent="0.25">
      <c r="B360" s="248"/>
      <c r="D360" s="346">
        <v>2190.4899999999998</v>
      </c>
      <c r="E360" s="347" t="s">
        <v>411</v>
      </c>
      <c r="F360" s="348">
        <v>4</v>
      </c>
      <c r="G360" s="347"/>
      <c r="H360" s="348"/>
      <c r="I360" s="347"/>
      <c r="J360" s="348" t="s">
        <v>11</v>
      </c>
      <c r="K360" s="349"/>
      <c r="L360" s="348"/>
      <c r="M360" s="351"/>
      <c r="N360" s="352" t="s">
        <v>993</v>
      </c>
      <c r="O360" s="354"/>
    </row>
    <row r="361" spans="2:15" hidden="1" x14ac:dyDescent="0.25">
      <c r="B361" s="248"/>
      <c r="D361" s="346">
        <v>2190.5100000000002</v>
      </c>
      <c r="E361" s="347" t="s">
        <v>412</v>
      </c>
      <c r="F361" s="348">
        <v>4</v>
      </c>
      <c r="G361" s="347"/>
      <c r="H361" s="348"/>
      <c r="I361" s="347"/>
      <c r="J361" s="348" t="s">
        <v>11</v>
      </c>
      <c r="K361" s="349"/>
      <c r="L361" s="348"/>
      <c r="M361" s="351"/>
      <c r="N361" s="352" t="s">
        <v>993</v>
      </c>
      <c r="O361" s="354"/>
    </row>
    <row r="362" spans="2:15" hidden="1" x14ac:dyDescent="0.25">
      <c r="B362" s="248"/>
      <c r="D362" s="346">
        <v>2190.52</v>
      </c>
      <c r="E362" s="347" t="s">
        <v>413</v>
      </c>
      <c r="F362" s="348">
        <v>4</v>
      </c>
      <c r="G362" s="347"/>
      <c r="H362" s="348"/>
      <c r="I362" s="347"/>
      <c r="J362" s="348" t="s">
        <v>11</v>
      </c>
      <c r="K362" s="382"/>
      <c r="L362" s="350"/>
      <c r="M362" s="351"/>
      <c r="N362" s="352" t="s">
        <v>993</v>
      </c>
      <c r="O362" s="353"/>
    </row>
    <row r="363" spans="2:15" hidden="1" x14ac:dyDescent="0.25">
      <c r="B363" s="248"/>
      <c r="D363" s="346">
        <v>2190.5300000000002</v>
      </c>
      <c r="E363" s="347" t="s">
        <v>414</v>
      </c>
      <c r="F363" s="348">
        <v>4</v>
      </c>
      <c r="G363" s="347"/>
      <c r="H363" s="348"/>
      <c r="I363" s="347"/>
      <c r="J363" s="348" t="s">
        <v>11</v>
      </c>
      <c r="K363" s="382"/>
      <c r="L363" s="350"/>
      <c r="M363" s="351"/>
      <c r="N363" s="352" t="s">
        <v>993</v>
      </c>
      <c r="O363" s="353"/>
    </row>
    <row r="364" spans="2:15" hidden="1" x14ac:dyDescent="0.25">
      <c r="B364" s="248"/>
      <c r="D364" s="346">
        <v>2190.54</v>
      </c>
      <c r="E364" s="347" t="s">
        <v>415</v>
      </c>
      <c r="F364" s="348">
        <v>4</v>
      </c>
      <c r="G364" s="347"/>
      <c r="H364" s="348"/>
      <c r="I364" s="347"/>
      <c r="J364" s="348" t="s">
        <v>11</v>
      </c>
      <c r="K364" s="349"/>
      <c r="L364" s="348"/>
      <c r="M364" s="351"/>
      <c r="N364" s="352" t="s">
        <v>993</v>
      </c>
      <c r="O364" s="354"/>
    </row>
    <row r="365" spans="2:15" hidden="1" x14ac:dyDescent="0.25">
      <c r="B365" s="248"/>
      <c r="D365" s="346">
        <v>2190.5500000000002</v>
      </c>
      <c r="E365" s="347" t="s">
        <v>416</v>
      </c>
      <c r="F365" s="348">
        <v>4</v>
      </c>
      <c r="G365" s="347"/>
      <c r="H365" s="348"/>
      <c r="I365" s="347"/>
      <c r="J365" s="348" t="s">
        <v>11</v>
      </c>
      <c r="K365" s="349"/>
      <c r="L365" s="348"/>
      <c r="M365" s="351"/>
      <c r="N365" s="352" t="s">
        <v>993</v>
      </c>
      <c r="O365" s="354"/>
    </row>
    <row r="366" spans="2:15" hidden="1" x14ac:dyDescent="0.25">
      <c r="B366" s="248"/>
      <c r="D366" s="346">
        <v>2190.56</v>
      </c>
      <c r="E366" s="347" t="s">
        <v>417</v>
      </c>
      <c r="F366" s="348">
        <v>4</v>
      </c>
      <c r="G366" s="347"/>
      <c r="H366" s="348"/>
      <c r="I366" s="347"/>
      <c r="J366" s="348" t="s">
        <v>11</v>
      </c>
      <c r="K366" s="349"/>
      <c r="L366" s="348"/>
      <c r="M366" s="351"/>
      <c r="N366" s="352" t="s">
        <v>993</v>
      </c>
      <c r="O366" s="354"/>
    </row>
    <row r="367" spans="2:15" hidden="1" x14ac:dyDescent="0.25">
      <c r="B367" s="248"/>
      <c r="D367" s="346">
        <v>2190.61</v>
      </c>
      <c r="E367" s="347" t="s">
        <v>418</v>
      </c>
      <c r="F367" s="348">
        <v>4</v>
      </c>
      <c r="G367" s="347"/>
      <c r="H367" s="348"/>
      <c r="I367" s="347"/>
      <c r="J367" s="348" t="s">
        <v>11</v>
      </c>
      <c r="K367" s="349"/>
      <c r="L367" s="348"/>
      <c r="M367" s="351"/>
      <c r="N367" s="352" t="s">
        <v>993</v>
      </c>
      <c r="O367" s="354"/>
    </row>
    <row r="368" spans="2:15" hidden="1" x14ac:dyDescent="0.25">
      <c r="B368" s="248"/>
      <c r="D368" s="346">
        <v>2190.62</v>
      </c>
      <c r="E368" s="347" t="s">
        <v>419</v>
      </c>
      <c r="F368" s="348">
        <v>4</v>
      </c>
      <c r="G368" s="347"/>
      <c r="H368" s="348"/>
      <c r="I368" s="347"/>
      <c r="J368" s="348" t="s">
        <v>11</v>
      </c>
      <c r="K368" s="349"/>
      <c r="L368" s="348"/>
      <c r="M368" s="351"/>
      <c r="N368" s="352" t="s">
        <v>993</v>
      </c>
      <c r="O368" s="354"/>
    </row>
    <row r="369" spans="2:15" hidden="1" x14ac:dyDescent="0.25">
      <c r="B369" s="248"/>
      <c r="D369" s="346">
        <v>2190.63</v>
      </c>
      <c r="E369" s="347" t="s">
        <v>420</v>
      </c>
      <c r="F369" s="348">
        <v>4</v>
      </c>
      <c r="G369" s="347"/>
      <c r="H369" s="348"/>
      <c r="I369" s="347"/>
      <c r="J369" s="348" t="s">
        <v>11</v>
      </c>
      <c r="K369" s="349"/>
      <c r="L369" s="348"/>
      <c r="M369" s="351"/>
      <c r="N369" s="352" t="s">
        <v>993</v>
      </c>
      <c r="O369" s="354"/>
    </row>
    <row r="370" spans="2:15" hidden="1" x14ac:dyDescent="0.25">
      <c r="B370" s="248"/>
      <c r="D370" s="346">
        <v>2190.64</v>
      </c>
      <c r="E370" s="347" t="s">
        <v>421</v>
      </c>
      <c r="F370" s="348">
        <v>4</v>
      </c>
      <c r="G370" s="347"/>
      <c r="H370" s="348"/>
      <c r="I370" s="347"/>
      <c r="J370" s="348" t="s">
        <v>11</v>
      </c>
      <c r="K370" s="349"/>
      <c r="L370" s="348"/>
      <c r="M370" s="351"/>
      <c r="N370" s="352" t="s">
        <v>993</v>
      </c>
      <c r="O370" s="354"/>
    </row>
    <row r="371" spans="2:15" hidden="1" x14ac:dyDescent="0.25">
      <c r="B371" s="248"/>
      <c r="D371" s="346">
        <v>2190.71</v>
      </c>
      <c r="E371" s="347" t="s">
        <v>422</v>
      </c>
      <c r="F371" s="348">
        <v>4</v>
      </c>
      <c r="G371" s="347"/>
      <c r="H371" s="348"/>
      <c r="I371" s="347"/>
      <c r="J371" s="348" t="s">
        <v>11</v>
      </c>
      <c r="K371" s="349"/>
      <c r="L371" s="348"/>
      <c r="M371" s="351"/>
      <c r="N371" s="352" t="s">
        <v>993</v>
      </c>
      <c r="O371" s="354"/>
    </row>
    <row r="372" spans="2:15" hidden="1" x14ac:dyDescent="0.25">
      <c r="B372" s="248"/>
      <c r="D372" s="346">
        <v>2190.7199999999998</v>
      </c>
      <c r="E372" s="347" t="s">
        <v>423</v>
      </c>
      <c r="F372" s="348">
        <v>4</v>
      </c>
      <c r="G372" s="347"/>
      <c r="H372" s="348"/>
      <c r="I372" s="347"/>
      <c r="J372" s="348" t="s">
        <v>11</v>
      </c>
      <c r="K372" s="349"/>
      <c r="L372" s="348"/>
      <c r="M372" s="351"/>
      <c r="N372" s="352" t="s">
        <v>993</v>
      </c>
      <c r="O372" s="354"/>
    </row>
    <row r="373" spans="2:15" hidden="1" x14ac:dyDescent="0.25">
      <c r="B373" s="248"/>
      <c r="D373" s="346">
        <v>2190.73</v>
      </c>
      <c r="E373" s="347" t="s">
        <v>424</v>
      </c>
      <c r="F373" s="348">
        <v>4</v>
      </c>
      <c r="G373" s="347"/>
      <c r="H373" s="348"/>
      <c r="I373" s="347"/>
      <c r="J373" s="348" t="s">
        <v>11</v>
      </c>
      <c r="K373" s="382"/>
      <c r="L373" s="350"/>
      <c r="M373" s="351"/>
      <c r="N373" s="352" t="s">
        <v>993</v>
      </c>
      <c r="O373" s="353"/>
    </row>
    <row r="374" spans="2:15" hidden="1" x14ac:dyDescent="0.25">
      <c r="B374" s="248"/>
      <c r="D374" s="346">
        <v>2190.7399999999998</v>
      </c>
      <c r="E374" s="347" t="s">
        <v>425</v>
      </c>
      <c r="F374" s="348">
        <v>4</v>
      </c>
      <c r="G374" s="347"/>
      <c r="H374" s="348"/>
      <c r="I374" s="347"/>
      <c r="J374" s="348" t="s">
        <v>11</v>
      </c>
      <c r="K374" s="382"/>
      <c r="L374" s="350"/>
      <c r="M374" s="351"/>
      <c r="N374" s="352" t="s">
        <v>993</v>
      </c>
      <c r="O374" s="353"/>
    </row>
    <row r="375" spans="2:15" hidden="1" x14ac:dyDescent="0.25">
      <c r="B375" s="248"/>
      <c r="D375" s="346">
        <v>2190.75</v>
      </c>
      <c r="E375" s="347" t="s">
        <v>426</v>
      </c>
      <c r="F375" s="348">
        <v>4</v>
      </c>
      <c r="G375" s="347"/>
      <c r="H375" s="348"/>
      <c r="I375" s="347"/>
      <c r="J375" s="348" t="s">
        <v>11</v>
      </c>
      <c r="K375" s="382"/>
      <c r="L375" s="350"/>
      <c r="M375" s="351"/>
      <c r="N375" s="352" t="s">
        <v>993</v>
      </c>
      <c r="O375" s="353"/>
    </row>
    <row r="376" spans="2:15" hidden="1" x14ac:dyDescent="0.25">
      <c r="B376" s="248"/>
      <c r="D376" s="346">
        <v>2190.7600000000002</v>
      </c>
      <c r="E376" s="347" t="s">
        <v>427</v>
      </c>
      <c r="F376" s="348">
        <v>4</v>
      </c>
      <c r="G376" s="347"/>
      <c r="H376" s="348"/>
      <c r="I376" s="347"/>
      <c r="J376" s="348" t="s">
        <v>11</v>
      </c>
      <c r="K376" s="349"/>
      <c r="L376" s="348"/>
      <c r="M376" s="351"/>
      <c r="N376" s="352" t="s">
        <v>993</v>
      </c>
      <c r="O376" s="354"/>
    </row>
    <row r="377" spans="2:15" hidden="1" x14ac:dyDescent="0.25">
      <c r="B377" s="248"/>
      <c r="D377" s="346">
        <v>2190.81</v>
      </c>
      <c r="E377" s="347" t="s">
        <v>428</v>
      </c>
      <c r="F377" s="348">
        <v>4</v>
      </c>
      <c r="G377" s="347"/>
      <c r="H377" s="348"/>
      <c r="I377" s="347"/>
      <c r="J377" s="348" t="s">
        <v>11</v>
      </c>
      <c r="K377" s="349"/>
      <c r="L377" s="348"/>
      <c r="M377" s="351"/>
      <c r="N377" s="352" t="s">
        <v>993</v>
      </c>
      <c r="O377" s="354"/>
    </row>
    <row r="378" spans="2:15" hidden="1" x14ac:dyDescent="0.25">
      <c r="B378" s="248"/>
      <c r="D378" s="346">
        <v>2190.8200000000002</v>
      </c>
      <c r="E378" s="347" t="s">
        <v>429</v>
      </c>
      <c r="F378" s="348">
        <v>4</v>
      </c>
      <c r="G378" s="347"/>
      <c r="H378" s="348"/>
      <c r="I378" s="347"/>
      <c r="J378" s="348" t="s">
        <v>11</v>
      </c>
      <c r="K378" s="349"/>
      <c r="L378" s="348"/>
      <c r="M378" s="351"/>
      <c r="N378" s="352" t="s">
        <v>993</v>
      </c>
      <c r="O378" s="354"/>
    </row>
    <row r="379" spans="2:15" hidden="1" x14ac:dyDescent="0.25">
      <c r="B379" s="248"/>
      <c r="D379" s="346">
        <v>2190.83</v>
      </c>
      <c r="E379" s="347" t="s">
        <v>430</v>
      </c>
      <c r="F379" s="348">
        <v>4</v>
      </c>
      <c r="G379" s="347"/>
      <c r="H379" s="348"/>
      <c r="I379" s="347"/>
      <c r="J379" s="348" t="s">
        <v>11</v>
      </c>
      <c r="K379" s="349"/>
      <c r="L379" s="348"/>
      <c r="M379" s="351"/>
      <c r="N379" s="352" t="s">
        <v>993</v>
      </c>
      <c r="O379" s="354"/>
    </row>
    <row r="380" spans="2:15" hidden="1" x14ac:dyDescent="0.25">
      <c r="B380" s="248"/>
      <c r="D380" s="346">
        <v>2190.84</v>
      </c>
      <c r="E380" s="347" t="s">
        <v>431</v>
      </c>
      <c r="F380" s="348">
        <v>4</v>
      </c>
      <c r="G380" s="347"/>
      <c r="H380" s="348"/>
      <c r="I380" s="347"/>
      <c r="J380" s="348" t="s">
        <v>11</v>
      </c>
      <c r="K380" s="349"/>
      <c r="L380" s="348"/>
      <c r="M380" s="351"/>
      <c r="N380" s="352" t="s">
        <v>993</v>
      </c>
      <c r="O380" s="354"/>
    </row>
    <row r="381" spans="2:15" hidden="1" x14ac:dyDescent="0.25">
      <c r="B381" s="248"/>
      <c r="D381" s="346">
        <v>2190.91</v>
      </c>
      <c r="E381" s="347" t="s">
        <v>432</v>
      </c>
      <c r="F381" s="348">
        <v>4</v>
      </c>
      <c r="G381" s="347"/>
      <c r="H381" s="348"/>
      <c r="I381" s="347"/>
      <c r="J381" s="348" t="s">
        <v>11</v>
      </c>
      <c r="K381" s="349"/>
      <c r="L381" s="348"/>
      <c r="M381" s="351"/>
      <c r="N381" s="352" t="s">
        <v>993</v>
      </c>
      <c r="O381" s="354"/>
    </row>
    <row r="382" spans="2:15" hidden="1" x14ac:dyDescent="0.25">
      <c r="B382" s="248"/>
      <c r="D382" s="346">
        <v>2190.92</v>
      </c>
      <c r="E382" s="347" t="s">
        <v>433</v>
      </c>
      <c r="F382" s="348">
        <v>4</v>
      </c>
      <c r="G382" s="347"/>
      <c r="H382" s="348"/>
      <c r="I382" s="347"/>
      <c r="J382" s="348" t="s">
        <v>11</v>
      </c>
      <c r="K382" s="349"/>
      <c r="L382" s="348"/>
      <c r="M382" s="351"/>
      <c r="N382" s="352" t="s">
        <v>993</v>
      </c>
      <c r="O382" s="354"/>
    </row>
    <row r="383" spans="2:15" hidden="1" x14ac:dyDescent="0.25">
      <c r="B383" s="248"/>
      <c r="D383" s="346">
        <v>2190.9299999999998</v>
      </c>
      <c r="E383" s="347" t="s">
        <v>434</v>
      </c>
      <c r="F383" s="348">
        <v>4</v>
      </c>
      <c r="G383" s="347"/>
      <c r="H383" s="348"/>
      <c r="I383" s="347"/>
      <c r="J383" s="348" t="s">
        <v>11</v>
      </c>
      <c r="K383" s="349"/>
      <c r="L383" s="348"/>
      <c r="M383" s="351"/>
      <c r="N383" s="352" t="s">
        <v>993</v>
      </c>
      <c r="O383" s="354"/>
    </row>
    <row r="384" spans="2:15" hidden="1" x14ac:dyDescent="0.25">
      <c r="B384" s="248"/>
      <c r="D384" s="346">
        <v>2190.94</v>
      </c>
      <c r="E384" s="347" t="s">
        <v>435</v>
      </c>
      <c r="F384" s="348">
        <v>4</v>
      </c>
      <c r="G384" s="347"/>
      <c r="H384" s="348"/>
      <c r="I384" s="347"/>
      <c r="J384" s="348" t="s">
        <v>11</v>
      </c>
      <c r="K384" s="349"/>
      <c r="L384" s="348"/>
      <c r="M384" s="351"/>
      <c r="N384" s="352" t="s">
        <v>993</v>
      </c>
      <c r="O384" s="354"/>
    </row>
    <row r="385" spans="2:15" hidden="1" x14ac:dyDescent="0.25">
      <c r="B385" s="248"/>
      <c r="D385" s="346">
        <v>2190.9899999999998</v>
      </c>
      <c r="E385" s="347" t="s">
        <v>436</v>
      </c>
      <c r="F385" s="348">
        <v>4</v>
      </c>
      <c r="G385" s="347"/>
      <c r="H385" s="348"/>
      <c r="I385" s="347"/>
      <c r="J385" s="348" t="s">
        <v>11</v>
      </c>
      <c r="K385" s="349"/>
      <c r="L385" s="348"/>
      <c r="M385" s="351"/>
      <c r="N385" s="352" t="s">
        <v>993</v>
      </c>
      <c r="O385" s="354"/>
    </row>
    <row r="386" spans="2:15" hidden="1" x14ac:dyDescent="0.25">
      <c r="B386" s="248"/>
      <c r="D386" s="355">
        <v>2191</v>
      </c>
      <c r="E386" s="355" t="s">
        <v>119</v>
      </c>
      <c r="F386" s="356">
        <v>3</v>
      </c>
      <c r="G386" s="357"/>
      <c r="H386" s="356"/>
      <c r="I386" s="357"/>
      <c r="J386" s="356" t="s">
        <v>7</v>
      </c>
      <c r="K386" s="355" t="s">
        <v>119</v>
      </c>
      <c r="L386" s="356"/>
      <c r="M386" s="358"/>
      <c r="N386" s="359" t="s">
        <v>993</v>
      </c>
      <c r="O386" s="360"/>
    </row>
    <row r="387" spans="2:15" x14ac:dyDescent="0.25">
      <c r="B387" s="248"/>
      <c r="D387" s="339">
        <v>2191.0100000000002</v>
      </c>
      <c r="E387" s="340" t="s">
        <v>120</v>
      </c>
      <c r="F387" s="341">
        <v>4</v>
      </c>
      <c r="G387" s="340"/>
      <c r="H387" s="341">
        <v>2191</v>
      </c>
      <c r="I387" s="340" t="s">
        <v>437</v>
      </c>
      <c r="J387" s="341" t="s">
        <v>11</v>
      </c>
      <c r="K387" s="386" t="s">
        <v>1129</v>
      </c>
      <c r="L387" s="362"/>
      <c r="M387" s="343"/>
      <c r="N387" s="344" t="s">
        <v>993</v>
      </c>
      <c r="O387" s="361"/>
    </row>
    <row r="388" spans="2:15" hidden="1" x14ac:dyDescent="0.25">
      <c r="B388" s="248"/>
      <c r="D388" s="346">
        <v>2191.11</v>
      </c>
      <c r="E388" s="347" t="s">
        <v>122</v>
      </c>
      <c r="F388" s="348">
        <v>4</v>
      </c>
      <c r="G388" s="347"/>
      <c r="H388" s="348"/>
      <c r="I388" s="347"/>
      <c r="J388" s="348" t="s">
        <v>11</v>
      </c>
      <c r="K388" s="349"/>
      <c r="L388" s="363"/>
      <c r="M388" s="351"/>
      <c r="N388" s="352" t="s">
        <v>993</v>
      </c>
      <c r="O388" s="354"/>
    </row>
    <row r="389" spans="2:15" hidden="1" x14ac:dyDescent="0.25">
      <c r="B389" s="248"/>
      <c r="D389" s="346">
        <v>2191.21</v>
      </c>
      <c r="E389" s="347" t="s">
        <v>128</v>
      </c>
      <c r="F389" s="348">
        <v>4</v>
      </c>
      <c r="G389" s="347"/>
      <c r="H389" s="348"/>
      <c r="I389" s="347"/>
      <c r="J389" s="348" t="s">
        <v>11</v>
      </c>
      <c r="K389" s="349"/>
      <c r="L389" s="363"/>
      <c r="M389" s="351"/>
      <c r="N389" s="352" t="s">
        <v>993</v>
      </c>
      <c r="O389" s="354"/>
    </row>
    <row r="390" spans="2:15" hidden="1" x14ac:dyDescent="0.25">
      <c r="B390" s="248"/>
      <c r="D390" s="346">
        <v>2191.91</v>
      </c>
      <c r="E390" s="347" t="s">
        <v>134</v>
      </c>
      <c r="F390" s="348">
        <v>4</v>
      </c>
      <c r="G390" s="347"/>
      <c r="H390" s="348"/>
      <c r="I390" s="347"/>
      <c r="J390" s="348" t="s">
        <v>11</v>
      </c>
      <c r="K390" s="349"/>
      <c r="L390" s="363"/>
      <c r="M390" s="351"/>
      <c r="N390" s="352" t="s">
        <v>993</v>
      </c>
      <c r="O390" s="354"/>
    </row>
    <row r="391" spans="2:15" hidden="1" x14ac:dyDescent="0.25">
      <c r="B391" s="248"/>
      <c r="D391" s="355">
        <v>2210</v>
      </c>
      <c r="E391" s="355" t="s">
        <v>438</v>
      </c>
      <c r="F391" s="356">
        <v>3</v>
      </c>
      <c r="G391" s="357"/>
      <c r="H391" s="356"/>
      <c r="I391" s="357"/>
      <c r="J391" s="356" t="s">
        <v>7</v>
      </c>
      <c r="K391" s="355" t="s">
        <v>438</v>
      </c>
      <c r="L391" s="356"/>
      <c r="M391" s="358"/>
      <c r="N391" s="359" t="s">
        <v>993</v>
      </c>
      <c r="O391" s="360"/>
    </row>
    <row r="392" spans="2:15" x14ac:dyDescent="0.25">
      <c r="B392" s="248"/>
      <c r="D392" s="339">
        <v>2210.0100000000002</v>
      </c>
      <c r="E392" s="340" t="s">
        <v>439</v>
      </c>
      <c r="F392" s="341">
        <v>4</v>
      </c>
      <c r="G392" s="340"/>
      <c r="H392" s="341"/>
      <c r="I392" s="340"/>
      <c r="J392" s="341" t="s">
        <v>11</v>
      </c>
      <c r="K392" s="386" t="s">
        <v>438</v>
      </c>
      <c r="L392" s="341"/>
      <c r="M392" s="343"/>
      <c r="N392" s="344" t="s">
        <v>993</v>
      </c>
      <c r="O392" s="361"/>
    </row>
    <row r="393" spans="2:15" hidden="1" x14ac:dyDescent="0.25">
      <c r="B393" s="248"/>
      <c r="D393" s="366">
        <v>2210.11</v>
      </c>
      <c r="E393" s="367" t="s">
        <v>440</v>
      </c>
      <c r="F393" s="368">
        <v>4</v>
      </c>
      <c r="G393" s="367"/>
      <c r="H393" s="368">
        <v>2210</v>
      </c>
      <c r="I393" s="367" t="s">
        <v>438</v>
      </c>
      <c r="J393" s="368" t="s">
        <v>11</v>
      </c>
      <c r="K393" s="369"/>
      <c r="L393" s="368"/>
      <c r="M393" s="370"/>
      <c r="N393" s="371" t="s">
        <v>993</v>
      </c>
      <c r="O393" s="369"/>
    </row>
    <row r="394" spans="2:15" hidden="1" x14ac:dyDescent="0.25">
      <c r="B394" s="248"/>
      <c r="D394" s="366">
        <v>2210.91</v>
      </c>
      <c r="E394" s="367" t="s">
        <v>441</v>
      </c>
      <c r="F394" s="368">
        <v>4</v>
      </c>
      <c r="G394" s="367"/>
      <c r="H394" s="368"/>
      <c r="I394" s="367"/>
      <c r="J394" s="368" t="s">
        <v>11</v>
      </c>
      <c r="K394" s="369"/>
      <c r="L394" s="368"/>
      <c r="M394" s="370"/>
      <c r="N394" s="371" t="s">
        <v>993</v>
      </c>
      <c r="O394" s="369"/>
    </row>
    <row r="395" spans="2:15" hidden="1" x14ac:dyDescent="0.25">
      <c r="B395" s="248"/>
      <c r="D395" s="373">
        <v>2230</v>
      </c>
      <c r="E395" s="373" t="s">
        <v>198</v>
      </c>
      <c r="F395" s="374">
        <v>3</v>
      </c>
      <c r="G395" s="375"/>
      <c r="H395" s="374"/>
      <c r="I395" s="375"/>
      <c r="J395" s="374" t="s">
        <v>7</v>
      </c>
      <c r="K395" s="373" t="s">
        <v>198</v>
      </c>
      <c r="L395" s="374"/>
      <c r="M395" s="376">
        <f>SUM(M396)</f>
        <v>0</v>
      </c>
      <c r="N395" s="377" t="s">
        <v>993</v>
      </c>
      <c r="O395" s="373"/>
    </row>
    <row r="396" spans="2:15" hidden="1" x14ac:dyDescent="0.25">
      <c r="B396" s="248"/>
      <c r="D396" s="366">
        <v>2230.0100000000002</v>
      </c>
      <c r="E396" s="367" t="s">
        <v>442</v>
      </c>
      <c r="F396" s="368">
        <v>4</v>
      </c>
      <c r="G396" s="367"/>
      <c r="H396" s="368">
        <v>2230</v>
      </c>
      <c r="I396" s="367" t="s">
        <v>200</v>
      </c>
      <c r="J396" s="368" t="s">
        <v>11</v>
      </c>
      <c r="K396" s="369"/>
      <c r="L396" s="368"/>
      <c r="M396" s="370"/>
      <c r="N396" s="371" t="s">
        <v>993</v>
      </c>
      <c r="O396" s="369"/>
    </row>
    <row r="397" spans="2:15" s="8" customFormat="1" ht="15.75" thickBot="1" x14ac:dyDescent="0.3">
      <c r="B397" s="242"/>
      <c r="D397" s="600">
        <v>2100</v>
      </c>
      <c r="E397" s="601" t="s">
        <v>276</v>
      </c>
      <c r="F397" s="602">
        <v>2</v>
      </c>
      <c r="G397" s="601"/>
      <c r="H397" s="602"/>
      <c r="I397" s="603"/>
      <c r="J397" s="602" t="s">
        <v>7</v>
      </c>
      <c r="K397" s="601" t="s">
        <v>1438</v>
      </c>
      <c r="L397" s="604"/>
      <c r="M397" s="605">
        <f>SUM(M256+M258+M259+M260+M262+M264+M270+M271+M275+M276+M278+M280+M293+M299+M302+M303+M304+M305+M306+M311+M315+M316+M317+M318+M319+M320+M328+M340+M347+M349+M387+M392)</f>
        <v>0</v>
      </c>
      <c r="N397" s="606" t="s">
        <v>993</v>
      </c>
      <c r="O397" s="607"/>
    </row>
    <row r="398" spans="2:15" ht="15.75" thickBot="1" x14ac:dyDescent="0.3">
      <c r="D398" s="562"/>
      <c r="E398" s="562"/>
      <c r="F398" s="562"/>
      <c r="G398" s="562"/>
      <c r="H398" s="562"/>
      <c r="I398" s="562"/>
      <c r="J398" s="562"/>
      <c r="K398" s="562"/>
      <c r="L398" s="562"/>
      <c r="M398" s="562"/>
      <c r="N398" s="562"/>
      <c r="O398" s="562"/>
    </row>
    <row r="399" spans="2:15" ht="15.75" hidden="1" thickBot="1" x14ac:dyDescent="0.3">
      <c r="D399" s="373">
        <v>2305</v>
      </c>
      <c r="E399" s="373" t="s">
        <v>444</v>
      </c>
      <c r="F399" s="374">
        <v>3</v>
      </c>
      <c r="G399" s="375"/>
      <c r="H399" s="374"/>
      <c r="I399" s="375"/>
      <c r="J399" s="374" t="s">
        <v>7</v>
      </c>
      <c r="K399" s="373" t="s">
        <v>444</v>
      </c>
      <c r="L399" s="374"/>
      <c r="M399" s="376">
        <f>SUM(M400)</f>
        <v>0</v>
      </c>
      <c r="N399" s="377" t="s">
        <v>993</v>
      </c>
      <c r="O399" s="373"/>
    </row>
    <row r="400" spans="2:15" ht="15.75" hidden="1" thickBot="1" x14ac:dyDescent="0.3">
      <c r="D400" s="366">
        <v>2305.0100000000002</v>
      </c>
      <c r="E400" s="367" t="s">
        <v>444</v>
      </c>
      <c r="F400" s="368">
        <v>4</v>
      </c>
      <c r="G400" s="367"/>
      <c r="H400" s="368">
        <v>2305</v>
      </c>
      <c r="I400" s="367" t="s">
        <v>445</v>
      </c>
      <c r="J400" s="368" t="s">
        <v>11</v>
      </c>
      <c r="K400" s="369"/>
      <c r="L400" s="368"/>
      <c r="M400" s="370"/>
      <c r="N400" s="371" t="s">
        <v>993</v>
      </c>
      <c r="O400" s="369"/>
    </row>
    <row r="401" spans="2:15" ht="15.75" hidden="1" thickBot="1" x14ac:dyDescent="0.3">
      <c r="D401" s="373">
        <v>2306</v>
      </c>
      <c r="E401" s="373" t="s">
        <v>446</v>
      </c>
      <c r="F401" s="374">
        <v>3</v>
      </c>
      <c r="G401" s="375"/>
      <c r="H401" s="374"/>
      <c r="I401" s="375"/>
      <c r="J401" s="374" t="s">
        <v>7</v>
      </c>
      <c r="K401" s="373" t="s">
        <v>446</v>
      </c>
      <c r="L401" s="374"/>
      <c r="M401" s="376">
        <f>SUM(M402)</f>
        <v>0</v>
      </c>
      <c r="N401" s="377" t="s">
        <v>993</v>
      </c>
      <c r="O401" s="373"/>
    </row>
    <row r="402" spans="2:15" ht="15.75" hidden="1" thickBot="1" x14ac:dyDescent="0.3">
      <c r="D402" s="366">
        <v>2306.0100000000002</v>
      </c>
      <c r="E402" s="367" t="s">
        <v>447</v>
      </c>
      <c r="F402" s="368">
        <v>4</v>
      </c>
      <c r="G402" s="367"/>
      <c r="H402" s="368">
        <v>2306</v>
      </c>
      <c r="I402" s="367" t="s">
        <v>448</v>
      </c>
      <c r="J402" s="368" t="s">
        <v>11</v>
      </c>
      <c r="K402" s="369"/>
      <c r="L402" s="368"/>
      <c r="M402" s="370"/>
      <c r="N402" s="371" t="s">
        <v>993</v>
      </c>
      <c r="O402" s="369"/>
    </row>
    <row r="403" spans="2:15" ht="15.75" hidden="1" thickBot="1" x14ac:dyDescent="0.3">
      <c r="D403" s="373">
        <v>2310</v>
      </c>
      <c r="E403" s="373" t="s">
        <v>449</v>
      </c>
      <c r="F403" s="374">
        <v>3</v>
      </c>
      <c r="G403" s="375"/>
      <c r="H403" s="374"/>
      <c r="I403" s="375"/>
      <c r="J403" s="374" t="s">
        <v>7</v>
      </c>
      <c r="K403" s="373" t="s">
        <v>449</v>
      </c>
      <c r="L403" s="374"/>
      <c r="M403" s="376">
        <f>SUM(M404:M413)</f>
        <v>0</v>
      </c>
      <c r="N403" s="377" t="s">
        <v>993</v>
      </c>
      <c r="O403" s="373"/>
    </row>
    <row r="404" spans="2:15" x14ac:dyDescent="0.25">
      <c r="B404" s="247">
        <v>2300</v>
      </c>
      <c r="D404" s="339">
        <v>2310.0100000000002</v>
      </c>
      <c r="E404" s="340" t="s">
        <v>450</v>
      </c>
      <c r="F404" s="341">
        <v>4</v>
      </c>
      <c r="G404" s="340"/>
      <c r="H404" s="341">
        <v>2310</v>
      </c>
      <c r="I404" s="340" t="s">
        <v>451</v>
      </c>
      <c r="J404" s="341" t="s">
        <v>11</v>
      </c>
      <c r="K404" s="386" t="s">
        <v>1167</v>
      </c>
      <c r="L404" s="362"/>
      <c r="M404" s="343"/>
      <c r="N404" s="344" t="s">
        <v>993</v>
      </c>
      <c r="O404" s="361"/>
    </row>
    <row r="405" spans="2:15" x14ac:dyDescent="0.25">
      <c r="B405" s="248" t="s">
        <v>1525</v>
      </c>
      <c r="D405" s="339">
        <v>2310.31</v>
      </c>
      <c r="E405" s="340" t="s">
        <v>452</v>
      </c>
      <c r="F405" s="341">
        <v>4</v>
      </c>
      <c r="G405" s="340"/>
      <c r="H405" s="341">
        <v>2311</v>
      </c>
      <c r="I405" s="340" t="s">
        <v>453</v>
      </c>
      <c r="J405" s="341" t="s">
        <v>11</v>
      </c>
      <c r="K405" s="386" t="s">
        <v>1168</v>
      </c>
      <c r="L405" s="362"/>
      <c r="M405" s="343"/>
      <c r="N405" s="344" t="s">
        <v>993</v>
      </c>
      <c r="O405" s="361"/>
    </row>
    <row r="406" spans="2:15" x14ac:dyDescent="0.25">
      <c r="B406" s="248" t="s">
        <v>1524</v>
      </c>
      <c r="D406" s="339">
        <v>2310.3200000000002</v>
      </c>
      <c r="E406" s="340" t="s">
        <v>360</v>
      </c>
      <c r="F406" s="341">
        <v>4</v>
      </c>
      <c r="G406" s="340"/>
      <c r="H406" s="341">
        <v>2324</v>
      </c>
      <c r="I406" s="340" t="s">
        <v>454</v>
      </c>
      <c r="J406" s="341" t="s">
        <v>11</v>
      </c>
      <c r="K406" s="386" t="s">
        <v>454</v>
      </c>
      <c r="L406" s="362"/>
      <c r="M406" s="343"/>
      <c r="N406" s="344" t="s">
        <v>993</v>
      </c>
      <c r="O406" s="361"/>
    </row>
    <row r="407" spans="2:15" x14ac:dyDescent="0.25">
      <c r="B407" s="248"/>
      <c r="D407" s="339">
        <v>2310.33</v>
      </c>
      <c r="E407" s="340" t="s">
        <v>455</v>
      </c>
      <c r="F407" s="341">
        <v>4</v>
      </c>
      <c r="G407" s="340"/>
      <c r="H407" s="341">
        <v>2323</v>
      </c>
      <c r="I407" s="340" t="s">
        <v>456</v>
      </c>
      <c r="J407" s="341" t="s">
        <v>11</v>
      </c>
      <c r="K407" s="386" t="s">
        <v>1169</v>
      </c>
      <c r="L407" s="362"/>
      <c r="M407" s="343"/>
      <c r="N407" s="344" t="s">
        <v>993</v>
      </c>
      <c r="O407" s="361"/>
    </row>
    <row r="408" spans="2:15" x14ac:dyDescent="0.25">
      <c r="B408" s="248"/>
      <c r="D408" s="339">
        <v>2310.41</v>
      </c>
      <c r="E408" s="340" t="s">
        <v>457</v>
      </c>
      <c r="F408" s="341">
        <v>4</v>
      </c>
      <c r="G408" s="340"/>
      <c r="H408" s="341">
        <v>2325</v>
      </c>
      <c r="I408" s="340" t="s">
        <v>458</v>
      </c>
      <c r="J408" s="341" t="s">
        <v>11</v>
      </c>
      <c r="K408" s="386" t="s">
        <v>458</v>
      </c>
      <c r="L408" s="362"/>
      <c r="M408" s="343"/>
      <c r="N408" s="344" t="s">
        <v>993</v>
      </c>
      <c r="O408" s="361"/>
    </row>
    <row r="409" spans="2:15" x14ac:dyDescent="0.25">
      <c r="B409" s="248"/>
      <c r="D409" s="339">
        <v>2310.5100000000002</v>
      </c>
      <c r="E409" s="340" t="s">
        <v>459</v>
      </c>
      <c r="F409" s="341">
        <v>4</v>
      </c>
      <c r="G409" s="340"/>
      <c r="H409" s="341">
        <v>2326</v>
      </c>
      <c r="I409" s="340" t="s">
        <v>460</v>
      </c>
      <c r="J409" s="341" t="s">
        <v>11</v>
      </c>
      <c r="K409" s="386" t="s">
        <v>1170</v>
      </c>
      <c r="L409" s="362"/>
      <c r="M409" s="343"/>
      <c r="N409" s="344" t="s">
        <v>993</v>
      </c>
      <c r="O409" s="361"/>
    </row>
    <row r="410" spans="2:15" x14ac:dyDescent="0.25">
      <c r="B410" s="248"/>
      <c r="D410" s="339">
        <v>2310.52</v>
      </c>
      <c r="E410" s="340" t="s">
        <v>461</v>
      </c>
      <c r="F410" s="341">
        <v>4</v>
      </c>
      <c r="G410" s="340"/>
      <c r="H410" s="341">
        <v>2327</v>
      </c>
      <c r="I410" s="340" t="s">
        <v>462</v>
      </c>
      <c r="J410" s="341" t="s">
        <v>11</v>
      </c>
      <c r="K410" s="386" t="s">
        <v>462</v>
      </c>
      <c r="L410" s="362"/>
      <c r="M410" s="343"/>
      <c r="N410" s="344" t="s">
        <v>993</v>
      </c>
      <c r="O410" s="361"/>
    </row>
    <row r="411" spans="2:15" hidden="1" x14ac:dyDescent="0.25">
      <c r="B411" s="248"/>
      <c r="D411" s="346">
        <v>2310.5300000000002</v>
      </c>
      <c r="E411" s="347" t="s">
        <v>463</v>
      </c>
      <c r="F411" s="348">
        <v>4</v>
      </c>
      <c r="G411" s="347"/>
      <c r="H411" s="348">
        <v>2329</v>
      </c>
      <c r="I411" s="347" t="s">
        <v>464</v>
      </c>
      <c r="J411" s="348" t="s">
        <v>11</v>
      </c>
      <c r="K411" s="349"/>
      <c r="L411" s="363"/>
      <c r="M411" s="351"/>
      <c r="N411" s="352" t="s">
        <v>993</v>
      </c>
      <c r="O411" s="354"/>
    </row>
    <row r="412" spans="2:15" hidden="1" x14ac:dyDescent="0.25">
      <c r="B412" s="248"/>
      <c r="D412" s="346">
        <v>2310.61</v>
      </c>
      <c r="E412" s="347" t="s">
        <v>465</v>
      </c>
      <c r="F412" s="348">
        <v>4</v>
      </c>
      <c r="G412" s="347"/>
      <c r="H412" s="348"/>
      <c r="I412" s="347"/>
      <c r="J412" s="348" t="s">
        <v>11</v>
      </c>
      <c r="K412" s="349"/>
      <c r="L412" s="363"/>
      <c r="M412" s="351"/>
      <c r="N412" s="352" t="s">
        <v>993</v>
      </c>
      <c r="O412" s="354"/>
    </row>
    <row r="413" spans="2:15" hidden="1" x14ac:dyDescent="0.25">
      <c r="B413" s="248"/>
      <c r="D413" s="346">
        <v>2310.62</v>
      </c>
      <c r="E413" s="347" t="s">
        <v>466</v>
      </c>
      <c r="F413" s="348">
        <v>4</v>
      </c>
      <c r="G413" s="347"/>
      <c r="H413" s="348"/>
      <c r="I413" s="347"/>
      <c r="J413" s="348" t="s">
        <v>11</v>
      </c>
      <c r="K413" s="349"/>
      <c r="L413" s="363"/>
      <c r="M413" s="351"/>
      <c r="N413" s="352" t="s">
        <v>993</v>
      </c>
      <c r="O413" s="354"/>
    </row>
    <row r="414" spans="2:15" hidden="1" x14ac:dyDescent="0.25">
      <c r="B414" s="248"/>
      <c r="D414" s="355">
        <v>2315</v>
      </c>
      <c r="E414" s="355" t="s">
        <v>467</v>
      </c>
      <c r="F414" s="356">
        <v>3</v>
      </c>
      <c r="G414" s="357"/>
      <c r="H414" s="356"/>
      <c r="I414" s="357"/>
      <c r="J414" s="356" t="s">
        <v>7</v>
      </c>
      <c r="K414" s="355" t="s">
        <v>467</v>
      </c>
      <c r="L414" s="387"/>
      <c r="M414" s="358"/>
      <c r="N414" s="359" t="s">
        <v>993</v>
      </c>
      <c r="O414" s="360"/>
    </row>
    <row r="415" spans="2:15" hidden="1" x14ac:dyDescent="0.25">
      <c r="B415" s="248"/>
      <c r="D415" s="388">
        <v>2315.0100000000002</v>
      </c>
      <c r="E415" s="389" t="s">
        <v>468</v>
      </c>
      <c r="F415" s="390">
        <v>4</v>
      </c>
      <c r="G415" s="389"/>
      <c r="H415" s="390"/>
      <c r="I415" s="389"/>
      <c r="J415" s="390" t="s">
        <v>11</v>
      </c>
      <c r="K415" s="391" t="s">
        <v>467</v>
      </c>
      <c r="L415" s="392"/>
      <c r="M415" s="393"/>
      <c r="N415" s="394" t="s">
        <v>993</v>
      </c>
      <c r="O415" s="391"/>
    </row>
    <row r="416" spans="2:15" hidden="1" x14ac:dyDescent="0.25">
      <c r="B416" s="248"/>
      <c r="D416" s="355">
        <v>2320</v>
      </c>
      <c r="E416" s="355" t="s">
        <v>469</v>
      </c>
      <c r="F416" s="356">
        <v>3</v>
      </c>
      <c r="G416" s="357"/>
      <c r="H416" s="356"/>
      <c r="I416" s="357"/>
      <c r="J416" s="356" t="s">
        <v>7</v>
      </c>
      <c r="K416" s="355" t="s">
        <v>469</v>
      </c>
      <c r="L416" s="387"/>
      <c r="M416" s="358"/>
      <c r="N416" s="359" t="s">
        <v>993</v>
      </c>
      <c r="O416" s="360"/>
    </row>
    <row r="417" spans="2:15" hidden="1" x14ac:dyDescent="0.25">
      <c r="B417" s="248"/>
      <c r="D417" s="346">
        <v>2320.0100000000002</v>
      </c>
      <c r="E417" s="347" t="s">
        <v>470</v>
      </c>
      <c r="F417" s="348">
        <v>4</v>
      </c>
      <c r="G417" s="347"/>
      <c r="H417" s="348"/>
      <c r="I417" s="347"/>
      <c r="J417" s="348" t="s">
        <v>11</v>
      </c>
      <c r="K417" s="382"/>
      <c r="L417" s="363"/>
      <c r="M417" s="351"/>
      <c r="N417" s="352" t="s">
        <v>993</v>
      </c>
      <c r="O417" s="354"/>
    </row>
    <row r="418" spans="2:15" x14ac:dyDescent="0.25">
      <c r="B418" s="248"/>
      <c r="D418" s="339">
        <v>2320.11</v>
      </c>
      <c r="E418" s="340" t="s">
        <v>471</v>
      </c>
      <c r="F418" s="341">
        <v>4</v>
      </c>
      <c r="G418" s="340"/>
      <c r="H418" s="341">
        <v>2320</v>
      </c>
      <c r="I418" s="340" t="s">
        <v>472</v>
      </c>
      <c r="J418" s="341" t="s">
        <v>11</v>
      </c>
      <c r="K418" s="306" t="s">
        <v>1171</v>
      </c>
      <c r="L418" s="362"/>
      <c r="M418" s="343"/>
      <c r="N418" s="344" t="s">
        <v>993</v>
      </c>
      <c r="O418" s="361"/>
    </row>
    <row r="419" spans="2:15" hidden="1" x14ac:dyDescent="0.25">
      <c r="B419" s="248"/>
      <c r="D419" s="346">
        <v>2320.12</v>
      </c>
      <c r="E419" s="347" t="s">
        <v>473</v>
      </c>
      <c r="F419" s="348">
        <v>4</v>
      </c>
      <c r="G419" s="347"/>
      <c r="H419" s="348"/>
      <c r="I419" s="347"/>
      <c r="J419" s="348" t="s">
        <v>11</v>
      </c>
      <c r="K419" s="349"/>
      <c r="L419" s="363"/>
      <c r="M419" s="351"/>
      <c r="N419" s="352" t="s">
        <v>993</v>
      </c>
      <c r="O419" s="354"/>
    </row>
    <row r="420" spans="2:15" hidden="1" x14ac:dyDescent="0.25">
      <c r="B420" s="248"/>
      <c r="D420" s="346">
        <v>2320.13</v>
      </c>
      <c r="E420" s="347" t="s">
        <v>474</v>
      </c>
      <c r="F420" s="348">
        <v>4</v>
      </c>
      <c r="G420" s="347"/>
      <c r="H420" s="348"/>
      <c r="I420" s="347"/>
      <c r="J420" s="348" t="s">
        <v>11</v>
      </c>
      <c r="K420" s="349"/>
      <c r="L420" s="363"/>
      <c r="M420" s="351"/>
      <c r="N420" s="352" t="s">
        <v>993</v>
      </c>
      <c r="O420" s="354"/>
    </row>
    <row r="421" spans="2:15" hidden="1" x14ac:dyDescent="0.25">
      <c r="B421" s="248"/>
      <c r="D421" s="346">
        <v>2320.14</v>
      </c>
      <c r="E421" s="347" t="s">
        <v>475</v>
      </c>
      <c r="F421" s="348">
        <v>4</v>
      </c>
      <c r="G421" s="347"/>
      <c r="H421" s="348"/>
      <c r="I421" s="347"/>
      <c r="J421" s="348" t="s">
        <v>11</v>
      </c>
      <c r="K421" s="349"/>
      <c r="L421" s="363"/>
      <c r="M421" s="351"/>
      <c r="N421" s="352" t="s">
        <v>993</v>
      </c>
      <c r="O421" s="354"/>
    </row>
    <row r="422" spans="2:15" hidden="1" x14ac:dyDescent="0.25">
      <c r="B422" s="248"/>
      <c r="D422" s="346">
        <v>2320.15</v>
      </c>
      <c r="E422" s="347" t="s">
        <v>476</v>
      </c>
      <c r="F422" s="348">
        <v>4</v>
      </c>
      <c r="G422" s="347"/>
      <c r="H422" s="348"/>
      <c r="I422" s="347"/>
      <c r="J422" s="348" t="s">
        <v>11</v>
      </c>
      <c r="K422" s="349"/>
      <c r="L422" s="363"/>
      <c r="M422" s="351"/>
      <c r="N422" s="352" t="s">
        <v>993</v>
      </c>
      <c r="O422" s="354"/>
    </row>
    <row r="423" spans="2:15" hidden="1" x14ac:dyDescent="0.25">
      <c r="B423" s="248"/>
      <c r="D423" s="346">
        <v>2320.16</v>
      </c>
      <c r="E423" s="347" t="s">
        <v>477</v>
      </c>
      <c r="F423" s="348">
        <v>4</v>
      </c>
      <c r="G423" s="347"/>
      <c r="H423" s="348"/>
      <c r="I423" s="347"/>
      <c r="J423" s="348" t="s">
        <v>11</v>
      </c>
      <c r="K423" s="349"/>
      <c r="L423" s="363"/>
      <c r="M423" s="351"/>
      <c r="N423" s="352" t="s">
        <v>993</v>
      </c>
      <c r="O423" s="354"/>
    </row>
    <row r="424" spans="2:15" hidden="1" x14ac:dyDescent="0.25">
      <c r="B424" s="248"/>
      <c r="D424" s="346">
        <v>2320.21</v>
      </c>
      <c r="E424" s="347" t="s">
        <v>478</v>
      </c>
      <c r="F424" s="348">
        <v>4</v>
      </c>
      <c r="G424" s="347"/>
      <c r="H424" s="348"/>
      <c r="I424" s="347"/>
      <c r="J424" s="348" t="s">
        <v>11</v>
      </c>
      <c r="K424" s="349"/>
      <c r="L424" s="363"/>
      <c r="M424" s="351"/>
      <c r="N424" s="352" t="s">
        <v>993</v>
      </c>
      <c r="O424" s="354"/>
    </row>
    <row r="425" spans="2:15" hidden="1" x14ac:dyDescent="0.25">
      <c r="B425" s="248"/>
      <c r="D425" s="346">
        <v>2320.2199999999998</v>
      </c>
      <c r="E425" s="347" t="s">
        <v>479</v>
      </c>
      <c r="F425" s="348">
        <v>4</v>
      </c>
      <c r="G425" s="347"/>
      <c r="H425" s="348"/>
      <c r="I425" s="347"/>
      <c r="J425" s="348" t="s">
        <v>11</v>
      </c>
      <c r="K425" s="349"/>
      <c r="L425" s="363"/>
      <c r="M425" s="351"/>
      <c r="N425" s="352" t="s">
        <v>993</v>
      </c>
      <c r="O425" s="354"/>
    </row>
    <row r="426" spans="2:15" hidden="1" x14ac:dyDescent="0.25">
      <c r="B426" s="248"/>
      <c r="D426" s="346">
        <v>2320.23</v>
      </c>
      <c r="E426" s="347" t="s">
        <v>480</v>
      </c>
      <c r="F426" s="348">
        <v>4</v>
      </c>
      <c r="G426" s="347"/>
      <c r="H426" s="348"/>
      <c r="I426" s="347"/>
      <c r="J426" s="348" t="s">
        <v>11</v>
      </c>
      <c r="K426" s="349"/>
      <c r="L426" s="363"/>
      <c r="M426" s="351"/>
      <c r="N426" s="352" t="s">
        <v>993</v>
      </c>
      <c r="O426" s="354"/>
    </row>
    <row r="427" spans="2:15" hidden="1" x14ac:dyDescent="0.25">
      <c r="B427" s="248"/>
      <c r="D427" s="346">
        <v>2320.2399999999998</v>
      </c>
      <c r="E427" s="347" t="s">
        <v>481</v>
      </c>
      <c r="F427" s="348">
        <v>4</v>
      </c>
      <c r="G427" s="347"/>
      <c r="H427" s="348"/>
      <c r="I427" s="347"/>
      <c r="J427" s="348" t="s">
        <v>11</v>
      </c>
      <c r="K427" s="349"/>
      <c r="L427" s="363"/>
      <c r="M427" s="351"/>
      <c r="N427" s="352" t="s">
        <v>993</v>
      </c>
      <c r="O427" s="354"/>
    </row>
    <row r="428" spans="2:15" hidden="1" x14ac:dyDescent="0.25">
      <c r="B428" s="248"/>
      <c r="D428" s="346">
        <v>2320.25</v>
      </c>
      <c r="E428" s="347" t="s">
        <v>482</v>
      </c>
      <c r="F428" s="348">
        <v>4</v>
      </c>
      <c r="G428" s="347"/>
      <c r="H428" s="348"/>
      <c r="I428" s="347"/>
      <c r="J428" s="348" t="s">
        <v>11</v>
      </c>
      <c r="K428" s="349"/>
      <c r="L428" s="363"/>
      <c r="M428" s="351"/>
      <c r="N428" s="352" t="s">
        <v>993</v>
      </c>
      <c r="O428" s="354"/>
    </row>
    <row r="429" spans="2:15" hidden="1" x14ac:dyDescent="0.25">
      <c r="B429" s="248"/>
      <c r="D429" s="346">
        <v>2320.2600000000002</v>
      </c>
      <c r="E429" s="347" t="s">
        <v>483</v>
      </c>
      <c r="F429" s="348">
        <v>4</v>
      </c>
      <c r="G429" s="347"/>
      <c r="H429" s="348"/>
      <c r="I429" s="347"/>
      <c r="J429" s="348" t="s">
        <v>11</v>
      </c>
      <c r="K429" s="349"/>
      <c r="L429" s="363"/>
      <c r="M429" s="351"/>
      <c r="N429" s="352" t="s">
        <v>993</v>
      </c>
      <c r="O429" s="354"/>
    </row>
    <row r="430" spans="2:15" x14ac:dyDescent="0.25">
      <c r="B430" s="248"/>
      <c r="D430" s="339">
        <v>2320.31</v>
      </c>
      <c r="E430" s="340" t="s">
        <v>484</v>
      </c>
      <c r="F430" s="341">
        <v>4</v>
      </c>
      <c r="G430" s="340"/>
      <c r="H430" s="341">
        <v>2322</v>
      </c>
      <c r="I430" s="340" t="s">
        <v>485</v>
      </c>
      <c r="J430" s="341" t="s">
        <v>11</v>
      </c>
      <c r="K430" s="386" t="s">
        <v>1172</v>
      </c>
      <c r="L430" s="362"/>
      <c r="M430" s="343"/>
      <c r="N430" s="344" t="s">
        <v>993</v>
      </c>
      <c r="O430" s="361"/>
    </row>
    <row r="431" spans="2:15" hidden="1" x14ac:dyDescent="0.25">
      <c r="B431" s="248"/>
      <c r="D431" s="346">
        <v>2320.3200000000002</v>
      </c>
      <c r="E431" s="347" t="s">
        <v>486</v>
      </c>
      <c r="F431" s="348">
        <v>4</v>
      </c>
      <c r="G431" s="347"/>
      <c r="H431" s="348"/>
      <c r="I431" s="347"/>
      <c r="J431" s="348" t="s">
        <v>11</v>
      </c>
      <c r="K431" s="349"/>
      <c r="L431" s="363"/>
      <c r="M431" s="351"/>
      <c r="N431" s="352" t="s">
        <v>993</v>
      </c>
      <c r="O431" s="354"/>
    </row>
    <row r="432" spans="2:15" hidden="1" x14ac:dyDescent="0.25">
      <c r="B432" s="248"/>
      <c r="D432" s="346">
        <v>2320.33</v>
      </c>
      <c r="E432" s="347" t="s">
        <v>487</v>
      </c>
      <c r="F432" s="348">
        <v>4</v>
      </c>
      <c r="G432" s="347"/>
      <c r="H432" s="348"/>
      <c r="I432" s="347"/>
      <c r="J432" s="348" t="s">
        <v>11</v>
      </c>
      <c r="K432" s="349"/>
      <c r="L432" s="363"/>
      <c r="M432" s="351"/>
      <c r="N432" s="352" t="s">
        <v>993</v>
      </c>
      <c r="O432" s="354"/>
    </row>
    <row r="433" spans="2:15" hidden="1" x14ac:dyDescent="0.25">
      <c r="B433" s="248"/>
      <c r="D433" s="346">
        <v>2320.34</v>
      </c>
      <c r="E433" s="347" t="s">
        <v>488</v>
      </c>
      <c r="F433" s="348">
        <v>4</v>
      </c>
      <c r="G433" s="347"/>
      <c r="H433" s="348"/>
      <c r="I433" s="347"/>
      <c r="J433" s="348" t="s">
        <v>11</v>
      </c>
      <c r="K433" s="349"/>
      <c r="L433" s="363"/>
      <c r="M433" s="351"/>
      <c r="N433" s="352" t="s">
        <v>993</v>
      </c>
      <c r="O433" s="354"/>
    </row>
    <row r="434" spans="2:15" hidden="1" x14ac:dyDescent="0.25">
      <c r="B434" s="248"/>
      <c r="D434" s="346">
        <v>2320.35</v>
      </c>
      <c r="E434" s="347" t="s">
        <v>489</v>
      </c>
      <c r="F434" s="348">
        <v>4</v>
      </c>
      <c r="G434" s="347"/>
      <c r="H434" s="348"/>
      <c r="I434" s="347"/>
      <c r="J434" s="348" t="s">
        <v>11</v>
      </c>
      <c r="K434" s="349"/>
      <c r="L434" s="363"/>
      <c r="M434" s="351"/>
      <c r="N434" s="352" t="s">
        <v>993</v>
      </c>
      <c r="O434" s="354"/>
    </row>
    <row r="435" spans="2:15" hidden="1" x14ac:dyDescent="0.25">
      <c r="B435" s="248"/>
      <c r="D435" s="346">
        <v>2320.36</v>
      </c>
      <c r="E435" s="347" t="s">
        <v>490</v>
      </c>
      <c r="F435" s="348">
        <v>4</v>
      </c>
      <c r="G435" s="347"/>
      <c r="H435" s="348"/>
      <c r="I435" s="347"/>
      <c r="J435" s="348" t="s">
        <v>11</v>
      </c>
      <c r="K435" s="349"/>
      <c r="L435" s="363"/>
      <c r="M435" s="351"/>
      <c r="N435" s="352" t="s">
        <v>993</v>
      </c>
      <c r="O435" s="354"/>
    </row>
    <row r="436" spans="2:15" hidden="1" x14ac:dyDescent="0.25">
      <c r="B436" s="248"/>
      <c r="D436" s="355">
        <v>2330</v>
      </c>
      <c r="E436" s="355" t="s">
        <v>491</v>
      </c>
      <c r="F436" s="356">
        <v>3</v>
      </c>
      <c r="G436" s="357"/>
      <c r="H436" s="356"/>
      <c r="I436" s="357"/>
      <c r="J436" s="356" t="s">
        <v>7</v>
      </c>
      <c r="K436" s="355" t="s">
        <v>491</v>
      </c>
      <c r="L436" s="387"/>
      <c r="M436" s="358"/>
      <c r="N436" s="359" t="s">
        <v>993</v>
      </c>
      <c r="O436" s="360"/>
    </row>
    <row r="437" spans="2:15" hidden="1" x14ac:dyDescent="0.25">
      <c r="B437" s="248"/>
      <c r="D437" s="346">
        <v>2330.0100000000002</v>
      </c>
      <c r="E437" s="347" t="s">
        <v>492</v>
      </c>
      <c r="F437" s="348">
        <v>4</v>
      </c>
      <c r="G437" s="347"/>
      <c r="H437" s="348">
        <v>2330</v>
      </c>
      <c r="I437" s="347" t="s">
        <v>493</v>
      </c>
      <c r="J437" s="348" t="s">
        <v>11</v>
      </c>
      <c r="K437" s="349"/>
      <c r="L437" s="363"/>
      <c r="M437" s="351"/>
      <c r="N437" s="352" t="s">
        <v>993</v>
      </c>
      <c r="O437" s="354"/>
    </row>
    <row r="438" spans="2:15" hidden="1" x14ac:dyDescent="0.25">
      <c r="B438" s="248"/>
      <c r="D438" s="346">
        <v>2330.11</v>
      </c>
      <c r="E438" s="347" t="s">
        <v>332</v>
      </c>
      <c r="F438" s="348">
        <v>4</v>
      </c>
      <c r="G438" s="347"/>
      <c r="H438" s="348"/>
      <c r="I438" s="347"/>
      <c r="J438" s="348" t="s">
        <v>11</v>
      </c>
      <c r="K438" s="349"/>
      <c r="L438" s="395"/>
      <c r="M438" s="351"/>
      <c r="N438" s="352" t="s">
        <v>993</v>
      </c>
      <c r="O438" s="353"/>
    </row>
    <row r="439" spans="2:15" hidden="1" x14ac:dyDescent="0.25">
      <c r="B439" s="248"/>
      <c r="D439" s="346">
        <v>2330.21</v>
      </c>
      <c r="E439" s="347" t="s">
        <v>494</v>
      </c>
      <c r="F439" s="348">
        <v>4</v>
      </c>
      <c r="G439" s="347"/>
      <c r="H439" s="348"/>
      <c r="I439" s="347"/>
      <c r="J439" s="348" t="s">
        <v>11</v>
      </c>
      <c r="K439" s="349"/>
      <c r="L439" s="363"/>
      <c r="M439" s="351"/>
      <c r="N439" s="352" t="s">
        <v>993</v>
      </c>
      <c r="O439" s="354"/>
    </row>
    <row r="440" spans="2:15" hidden="1" x14ac:dyDescent="0.25">
      <c r="B440" s="248"/>
      <c r="D440" s="346">
        <v>2330.2199999999998</v>
      </c>
      <c r="E440" s="347" t="s">
        <v>495</v>
      </c>
      <c r="F440" s="348">
        <v>4</v>
      </c>
      <c r="G440" s="347"/>
      <c r="H440" s="348">
        <v>2331</v>
      </c>
      <c r="I440" s="349" t="s">
        <v>496</v>
      </c>
      <c r="J440" s="348" t="s">
        <v>11</v>
      </c>
      <c r="K440" s="349"/>
      <c r="L440" s="363"/>
      <c r="M440" s="351"/>
      <c r="N440" s="352" t="s">
        <v>993</v>
      </c>
      <c r="O440" s="354"/>
    </row>
    <row r="441" spans="2:15" hidden="1" x14ac:dyDescent="0.25">
      <c r="B441" s="248"/>
      <c r="D441" s="346">
        <v>2330.31</v>
      </c>
      <c r="E441" s="347" t="s">
        <v>336</v>
      </c>
      <c r="F441" s="348">
        <v>4</v>
      </c>
      <c r="G441" s="347"/>
      <c r="H441" s="348">
        <v>2332</v>
      </c>
      <c r="I441" s="349" t="s">
        <v>497</v>
      </c>
      <c r="J441" s="348" t="s">
        <v>11</v>
      </c>
      <c r="K441" s="349"/>
      <c r="L441" s="363"/>
      <c r="M441" s="351"/>
      <c r="N441" s="352" t="s">
        <v>993</v>
      </c>
      <c r="O441" s="354"/>
    </row>
    <row r="442" spans="2:15" hidden="1" x14ac:dyDescent="0.25">
      <c r="B442" s="248"/>
      <c r="D442" s="346">
        <v>2330.3200000000002</v>
      </c>
      <c r="E442" s="347" t="s">
        <v>338</v>
      </c>
      <c r="F442" s="348">
        <v>4</v>
      </c>
      <c r="G442" s="347"/>
      <c r="H442" s="348"/>
      <c r="I442" s="347"/>
      <c r="J442" s="348" t="s">
        <v>11</v>
      </c>
      <c r="K442" s="349"/>
      <c r="L442" s="363"/>
      <c r="M442" s="351"/>
      <c r="N442" s="352" t="s">
        <v>993</v>
      </c>
      <c r="O442" s="354"/>
    </row>
    <row r="443" spans="2:15" hidden="1" x14ac:dyDescent="0.25">
      <c r="B443" s="248"/>
      <c r="D443" s="346">
        <v>2330.41</v>
      </c>
      <c r="E443" s="347" t="s">
        <v>340</v>
      </c>
      <c r="F443" s="348">
        <v>4</v>
      </c>
      <c r="G443" s="347"/>
      <c r="H443" s="348"/>
      <c r="I443" s="347"/>
      <c r="J443" s="348" t="s">
        <v>11</v>
      </c>
      <c r="K443" s="349"/>
      <c r="L443" s="395"/>
      <c r="M443" s="351"/>
      <c r="N443" s="352" t="s">
        <v>993</v>
      </c>
      <c r="O443" s="353"/>
    </row>
    <row r="444" spans="2:15" hidden="1" x14ac:dyDescent="0.25">
      <c r="B444" s="248"/>
      <c r="D444" s="346">
        <v>2330.5100000000002</v>
      </c>
      <c r="E444" s="347" t="s">
        <v>342</v>
      </c>
      <c r="F444" s="348">
        <v>4</v>
      </c>
      <c r="G444" s="347"/>
      <c r="H444" s="348"/>
      <c r="I444" s="347"/>
      <c r="J444" s="348" t="s">
        <v>11</v>
      </c>
      <c r="K444" s="349"/>
      <c r="L444" s="395"/>
      <c r="M444" s="351"/>
      <c r="N444" s="352" t="s">
        <v>993</v>
      </c>
      <c r="O444" s="353"/>
    </row>
    <row r="445" spans="2:15" hidden="1" x14ac:dyDescent="0.25">
      <c r="B445" s="248"/>
      <c r="D445" s="346">
        <v>2330.52</v>
      </c>
      <c r="E445" s="347" t="s">
        <v>344</v>
      </c>
      <c r="F445" s="348">
        <v>4</v>
      </c>
      <c r="G445" s="347"/>
      <c r="H445" s="348"/>
      <c r="I445" s="347"/>
      <c r="J445" s="348" t="s">
        <v>11</v>
      </c>
      <c r="K445" s="349"/>
      <c r="L445" s="363"/>
      <c r="M445" s="351"/>
      <c r="N445" s="352" t="s">
        <v>993</v>
      </c>
      <c r="O445" s="354"/>
    </row>
    <row r="446" spans="2:15" hidden="1" x14ac:dyDescent="0.25">
      <c r="B446" s="248"/>
      <c r="D446" s="346">
        <v>2330.5300000000002</v>
      </c>
      <c r="E446" s="347" t="s">
        <v>346</v>
      </c>
      <c r="F446" s="348">
        <v>4</v>
      </c>
      <c r="G446" s="347"/>
      <c r="H446" s="348"/>
      <c r="I446" s="347"/>
      <c r="J446" s="348" t="s">
        <v>11</v>
      </c>
      <c r="K446" s="349"/>
      <c r="L446" s="363"/>
      <c r="M446" s="351"/>
      <c r="N446" s="352" t="s">
        <v>993</v>
      </c>
      <c r="O446" s="354"/>
    </row>
    <row r="447" spans="2:15" hidden="1" x14ac:dyDescent="0.25">
      <c r="B447" s="248"/>
      <c r="D447" s="346">
        <v>2330.61</v>
      </c>
      <c r="E447" s="347" t="s">
        <v>348</v>
      </c>
      <c r="F447" s="348">
        <v>4</v>
      </c>
      <c r="G447" s="347"/>
      <c r="H447" s="348"/>
      <c r="I447" s="347"/>
      <c r="J447" s="348" t="s">
        <v>11</v>
      </c>
      <c r="K447" s="349"/>
      <c r="L447" s="363"/>
      <c r="M447" s="351"/>
      <c r="N447" s="352" t="s">
        <v>993</v>
      </c>
      <c r="O447" s="354"/>
    </row>
    <row r="448" spans="2:15" hidden="1" x14ac:dyDescent="0.25">
      <c r="B448" s="248"/>
      <c r="D448" s="355">
        <v>2340</v>
      </c>
      <c r="E448" s="355" t="s">
        <v>498</v>
      </c>
      <c r="F448" s="356">
        <v>3</v>
      </c>
      <c r="G448" s="357"/>
      <c r="H448" s="356"/>
      <c r="I448" s="357"/>
      <c r="J448" s="356" t="s">
        <v>11</v>
      </c>
      <c r="K448" s="355"/>
      <c r="L448" s="387"/>
      <c r="M448" s="358"/>
      <c r="N448" s="359" t="s">
        <v>993</v>
      </c>
      <c r="O448" s="360"/>
    </row>
    <row r="449" spans="2:15" hidden="1" x14ac:dyDescent="0.25">
      <c r="B449" s="248"/>
      <c r="D449" s="346">
        <v>2340.0100000000002</v>
      </c>
      <c r="E449" s="347" t="s">
        <v>499</v>
      </c>
      <c r="F449" s="348">
        <v>4</v>
      </c>
      <c r="G449" s="347"/>
      <c r="H449" s="348">
        <v>2340</v>
      </c>
      <c r="I449" s="347" t="s">
        <v>500</v>
      </c>
      <c r="J449" s="348" t="s">
        <v>11</v>
      </c>
      <c r="K449" s="349"/>
      <c r="L449" s="363"/>
      <c r="M449" s="351"/>
      <c r="N449" s="352" t="s">
        <v>993</v>
      </c>
      <c r="O449" s="354"/>
    </row>
    <row r="450" spans="2:15" hidden="1" x14ac:dyDescent="0.25">
      <c r="B450" s="248"/>
      <c r="D450" s="355">
        <v>2350</v>
      </c>
      <c r="E450" s="355" t="s">
        <v>501</v>
      </c>
      <c r="F450" s="356">
        <v>3</v>
      </c>
      <c r="G450" s="357"/>
      <c r="H450" s="356"/>
      <c r="I450" s="357"/>
      <c r="J450" s="356" t="s">
        <v>7</v>
      </c>
      <c r="K450" s="355" t="s">
        <v>501</v>
      </c>
      <c r="L450" s="387"/>
      <c r="M450" s="358"/>
      <c r="N450" s="359" t="s">
        <v>993</v>
      </c>
      <c r="O450" s="360"/>
    </row>
    <row r="451" spans="2:15" hidden="1" x14ac:dyDescent="0.25">
      <c r="B451" s="248"/>
      <c r="D451" s="346">
        <v>2350.0100000000002</v>
      </c>
      <c r="E451" s="347" t="s">
        <v>120</v>
      </c>
      <c r="F451" s="348">
        <v>4</v>
      </c>
      <c r="G451" s="347"/>
      <c r="H451" s="348"/>
      <c r="I451" s="347"/>
      <c r="J451" s="348" t="s">
        <v>11</v>
      </c>
      <c r="K451" s="349"/>
      <c r="L451" s="363"/>
      <c r="M451" s="351"/>
      <c r="N451" s="352" t="s">
        <v>993</v>
      </c>
      <c r="O451" s="354"/>
    </row>
    <row r="452" spans="2:15" hidden="1" x14ac:dyDescent="0.25">
      <c r="B452" s="248"/>
      <c r="D452" s="346">
        <v>2350.11</v>
      </c>
      <c r="E452" s="347" t="s">
        <v>122</v>
      </c>
      <c r="F452" s="348">
        <v>4</v>
      </c>
      <c r="G452" s="347"/>
      <c r="H452" s="348"/>
      <c r="I452" s="347"/>
      <c r="J452" s="348" t="s">
        <v>11</v>
      </c>
      <c r="K452" s="349"/>
      <c r="L452" s="363"/>
      <c r="M452" s="351"/>
      <c r="N452" s="352" t="s">
        <v>993</v>
      </c>
      <c r="O452" s="354"/>
    </row>
    <row r="453" spans="2:15" hidden="1" x14ac:dyDescent="0.25">
      <c r="B453" s="248"/>
      <c r="D453" s="346">
        <v>2350.21</v>
      </c>
      <c r="E453" s="347" t="s">
        <v>128</v>
      </c>
      <c r="F453" s="348">
        <v>4</v>
      </c>
      <c r="G453" s="347"/>
      <c r="H453" s="348"/>
      <c r="I453" s="347"/>
      <c r="J453" s="348" t="s">
        <v>11</v>
      </c>
      <c r="K453" s="349"/>
      <c r="L453" s="363"/>
      <c r="M453" s="351"/>
      <c r="N453" s="352" t="s">
        <v>993</v>
      </c>
      <c r="O453" s="354"/>
    </row>
    <row r="454" spans="2:15" hidden="1" x14ac:dyDescent="0.25">
      <c r="B454" s="248"/>
      <c r="D454" s="346">
        <v>2350.91</v>
      </c>
      <c r="E454" s="347" t="s">
        <v>134</v>
      </c>
      <c r="F454" s="348">
        <v>4</v>
      </c>
      <c r="G454" s="347"/>
      <c r="H454" s="348"/>
      <c r="I454" s="347"/>
      <c r="J454" s="348" t="s">
        <v>11</v>
      </c>
      <c r="K454" s="349"/>
      <c r="L454" s="363"/>
      <c r="M454" s="351"/>
      <c r="N454" s="352" t="s">
        <v>993</v>
      </c>
      <c r="O454" s="354"/>
    </row>
    <row r="455" spans="2:15" hidden="1" x14ac:dyDescent="0.25">
      <c r="B455" s="248"/>
      <c r="D455" s="355">
        <v>2390</v>
      </c>
      <c r="E455" s="355" t="s">
        <v>502</v>
      </c>
      <c r="F455" s="356">
        <v>3</v>
      </c>
      <c r="G455" s="357"/>
      <c r="H455" s="356"/>
      <c r="I455" s="357"/>
      <c r="J455" s="356" t="s">
        <v>7</v>
      </c>
      <c r="K455" s="355" t="s">
        <v>502</v>
      </c>
      <c r="L455" s="387"/>
      <c r="M455" s="358"/>
      <c r="N455" s="359" t="s">
        <v>993</v>
      </c>
      <c r="O455" s="360"/>
    </row>
    <row r="456" spans="2:15" x14ac:dyDescent="0.25">
      <c r="B456" s="248"/>
      <c r="D456" s="339">
        <v>2390.0100000000002</v>
      </c>
      <c r="E456" s="340" t="s">
        <v>503</v>
      </c>
      <c r="F456" s="341">
        <v>4</v>
      </c>
      <c r="G456" s="340"/>
      <c r="H456" s="341">
        <v>2390</v>
      </c>
      <c r="I456" s="340" t="s">
        <v>504</v>
      </c>
      <c r="J456" s="341" t="s">
        <v>11</v>
      </c>
      <c r="K456" s="386" t="s">
        <v>1173</v>
      </c>
      <c r="L456" s="362"/>
      <c r="M456" s="343"/>
      <c r="N456" s="344" t="s">
        <v>993</v>
      </c>
      <c r="O456" s="361"/>
    </row>
    <row r="457" spans="2:15" hidden="1" x14ac:dyDescent="0.25">
      <c r="B457" s="248"/>
      <c r="D457" s="366">
        <v>2390.11</v>
      </c>
      <c r="E457" s="367" t="s">
        <v>505</v>
      </c>
      <c r="F457" s="368">
        <v>4</v>
      </c>
      <c r="G457" s="367"/>
      <c r="H457" s="368"/>
      <c r="I457" s="367"/>
      <c r="J457" s="368" t="s">
        <v>11</v>
      </c>
      <c r="K457" s="369"/>
      <c r="L457" s="372"/>
      <c r="M457" s="370"/>
      <c r="N457" s="371" t="s">
        <v>993</v>
      </c>
      <c r="O457" s="369"/>
    </row>
    <row r="458" spans="2:15" hidden="1" x14ac:dyDescent="0.25">
      <c r="B458" s="248"/>
      <c r="D458" s="366">
        <v>2390.31</v>
      </c>
      <c r="E458" s="367" t="s">
        <v>402</v>
      </c>
      <c r="F458" s="368">
        <v>4</v>
      </c>
      <c r="G458" s="367"/>
      <c r="H458" s="368"/>
      <c r="I458" s="367"/>
      <c r="J458" s="368" t="s">
        <v>11</v>
      </c>
      <c r="K458" s="369"/>
      <c r="L458" s="372"/>
      <c r="M458" s="370"/>
      <c r="N458" s="371" t="s">
        <v>993</v>
      </c>
      <c r="O458" s="369"/>
    </row>
    <row r="459" spans="2:15" hidden="1" x14ac:dyDescent="0.25">
      <c r="B459" s="248"/>
      <c r="D459" s="366">
        <v>2390.3200000000002</v>
      </c>
      <c r="E459" s="367" t="s">
        <v>403</v>
      </c>
      <c r="F459" s="368">
        <v>4</v>
      </c>
      <c r="G459" s="367"/>
      <c r="H459" s="368"/>
      <c r="I459" s="367"/>
      <c r="J459" s="368" t="s">
        <v>11</v>
      </c>
      <c r="K459" s="369"/>
      <c r="L459" s="372"/>
      <c r="M459" s="370"/>
      <c r="N459" s="371" t="s">
        <v>993</v>
      </c>
      <c r="O459" s="369"/>
    </row>
    <row r="460" spans="2:15" hidden="1" x14ac:dyDescent="0.25">
      <c r="B460" s="248"/>
      <c r="D460" s="366">
        <v>2390.33</v>
      </c>
      <c r="E460" s="367" t="s">
        <v>404</v>
      </c>
      <c r="F460" s="368">
        <v>4</v>
      </c>
      <c r="G460" s="367"/>
      <c r="H460" s="368"/>
      <c r="I460" s="367"/>
      <c r="J460" s="368" t="s">
        <v>11</v>
      </c>
      <c r="K460" s="369"/>
      <c r="L460" s="372"/>
      <c r="M460" s="370"/>
      <c r="N460" s="371" t="s">
        <v>993</v>
      </c>
      <c r="O460" s="369"/>
    </row>
    <row r="461" spans="2:15" hidden="1" x14ac:dyDescent="0.25">
      <c r="B461" s="248"/>
      <c r="D461" s="366">
        <v>2390.34</v>
      </c>
      <c r="E461" s="367" t="s">
        <v>405</v>
      </c>
      <c r="F461" s="368">
        <v>4</v>
      </c>
      <c r="G461" s="367"/>
      <c r="H461" s="368"/>
      <c r="I461" s="367"/>
      <c r="J461" s="368" t="s">
        <v>11</v>
      </c>
      <c r="K461" s="369"/>
      <c r="L461" s="396"/>
      <c r="M461" s="370"/>
      <c r="N461" s="371" t="s">
        <v>993</v>
      </c>
      <c r="O461" s="379"/>
    </row>
    <row r="462" spans="2:15" hidden="1" x14ac:dyDescent="0.25">
      <c r="B462" s="248"/>
      <c r="D462" s="366">
        <v>2390.35</v>
      </c>
      <c r="E462" s="367" t="s">
        <v>406</v>
      </c>
      <c r="F462" s="368">
        <v>4</v>
      </c>
      <c r="G462" s="367"/>
      <c r="H462" s="368"/>
      <c r="I462" s="367"/>
      <c r="J462" s="368" t="s">
        <v>11</v>
      </c>
      <c r="K462" s="369"/>
      <c r="L462" s="372"/>
      <c r="M462" s="370"/>
      <c r="N462" s="371" t="s">
        <v>993</v>
      </c>
      <c r="O462" s="369"/>
    </row>
    <row r="463" spans="2:15" hidden="1" x14ac:dyDescent="0.25">
      <c r="B463" s="248"/>
      <c r="D463" s="366">
        <v>2390.39</v>
      </c>
      <c r="E463" s="367" t="s">
        <v>407</v>
      </c>
      <c r="F463" s="368">
        <v>4</v>
      </c>
      <c r="G463" s="367"/>
      <c r="H463" s="368"/>
      <c r="I463" s="367"/>
      <c r="J463" s="368" t="s">
        <v>11</v>
      </c>
      <c r="K463" s="369"/>
      <c r="L463" s="372"/>
      <c r="M463" s="370"/>
      <c r="N463" s="371" t="s">
        <v>993</v>
      </c>
      <c r="O463" s="369"/>
    </row>
    <row r="464" spans="2:15" hidden="1" x14ac:dyDescent="0.25">
      <c r="B464" s="248"/>
      <c r="D464" s="366">
        <v>2390.41</v>
      </c>
      <c r="E464" s="367" t="s">
        <v>408</v>
      </c>
      <c r="F464" s="368">
        <v>4</v>
      </c>
      <c r="G464" s="367"/>
      <c r="H464" s="368"/>
      <c r="I464" s="367"/>
      <c r="J464" s="368" t="s">
        <v>11</v>
      </c>
      <c r="K464" s="369"/>
      <c r="L464" s="372"/>
      <c r="M464" s="370"/>
      <c r="N464" s="371" t="s">
        <v>993</v>
      </c>
      <c r="O464" s="369"/>
    </row>
    <row r="465" spans="2:15" hidden="1" x14ac:dyDescent="0.25">
      <c r="B465" s="248"/>
      <c r="D465" s="366">
        <v>2390.42</v>
      </c>
      <c r="E465" s="367" t="s">
        <v>409</v>
      </c>
      <c r="F465" s="368">
        <v>4</v>
      </c>
      <c r="G465" s="367"/>
      <c r="H465" s="368"/>
      <c r="I465" s="367"/>
      <c r="J465" s="368" t="s">
        <v>11</v>
      </c>
      <c r="K465" s="369"/>
      <c r="L465" s="372"/>
      <c r="M465" s="370"/>
      <c r="N465" s="371" t="s">
        <v>993</v>
      </c>
      <c r="O465" s="369"/>
    </row>
    <row r="466" spans="2:15" hidden="1" x14ac:dyDescent="0.25">
      <c r="B466" s="248"/>
      <c r="D466" s="366">
        <v>2390.4299999999998</v>
      </c>
      <c r="E466" s="367" t="s">
        <v>410</v>
      </c>
      <c r="F466" s="368">
        <v>4</v>
      </c>
      <c r="G466" s="367"/>
      <c r="H466" s="368"/>
      <c r="I466" s="367"/>
      <c r="J466" s="368" t="s">
        <v>11</v>
      </c>
      <c r="K466" s="369"/>
      <c r="L466" s="372"/>
      <c r="M466" s="370"/>
      <c r="N466" s="371" t="s">
        <v>993</v>
      </c>
      <c r="O466" s="369"/>
    </row>
    <row r="467" spans="2:15" hidden="1" x14ac:dyDescent="0.25">
      <c r="B467" s="248"/>
      <c r="D467" s="366">
        <v>2390.4899999999998</v>
      </c>
      <c r="E467" s="367" t="s">
        <v>411</v>
      </c>
      <c r="F467" s="368">
        <v>4</v>
      </c>
      <c r="G467" s="367"/>
      <c r="H467" s="368"/>
      <c r="I467" s="367"/>
      <c r="J467" s="368" t="s">
        <v>11</v>
      </c>
      <c r="K467" s="369"/>
      <c r="L467" s="372"/>
      <c r="M467" s="370"/>
      <c r="N467" s="371" t="s">
        <v>993</v>
      </c>
      <c r="O467" s="369"/>
    </row>
    <row r="468" spans="2:15" hidden="1" x14ac:dyDescent="0.25">
      <c r="B468" s="248"/>
      <c r="D468" s="366">
        <v>2390.5100000000002</v>
      </c>
      <c r="E468" s="367" t="s">
        <v>412</v>
      </c>
      <c r="F468" s="368">
        <v>4</v>
      </c>
      <c r="G468" s="367"/>
      <c r="H468" s="368"/>
      <c r="I468" s="367"/>
      <c r="J468" s="368" t="s">
        <v>11</v>
      </c>
      <c r="K468" s="369"/>
      <c r="L468" s="372"/>
      <c r="M468" s="370"/>
      <c r="N468" s="371" t="s">
        <v>993</v>
      </c>
      <c r="O468" s="369"/>
    </row>
    <row r="469" spans="2:15" hidden="1" x14ac:dyDescent="0.25">
      <c r="B469" s="248"/>
      <c r="D469" s="366">
        <v>2390.52</v>
      </c>
      <c r="E469" s="367" t="s">
        <v>413</v>
      </c>
      <c r="F469" s="368">
        <v>4</v>
      </c>
      <c r="G469" s="367"/>
      <c r="H469" s="368"/>
      <c r="I469" s="367"/>
      <c r="J469" s="368" t="s">
        <v>11</v>
      </c>
      <c r="K469" s="369"/>
      <c r="L469" s="372"/>
      <c r="M469" s="370"/>
      <c r="N469" s="371" t="s">
        <v>993</v>
      </c>
      <c r="O469" s="369"/>
    </row>
    <row r="470" spans="2:15" hidden="1" x14ac:dyDescent="0.25">
      <c r="B470" s="248"/>
      <c r="D470" s="366">
        <v>2390.5300000000002</v>
      </c>
      <c r="E470" s="367" t="s">
        <v>414</v>
      </c>
      <c r="F470" s="368">
        <v>4</v>
      </c>
      <c r="G470" s="367"/>
      <c r="H470" s="368"/>
      <c r="I470" s="367"/>
      <c r="J470" s="368" t="s">
        <v>11</v>
      </c>
      <c r="K470" s="369"/>
      <c r="L470" s="372"/>
      <c r="M470" s="370"/>
      <c r="N470" s="371" t="s">
        <v>993</v>
      </c>
      <c r="O470" s="369"/>
    </row>
    <row r="471" spans="2:15" hidden="1" x14ac:dyDescent="0.25">
      <c r="B471" s="248"/>
      <c r="D471" s="366">
        <v>2390.54</v>
      </c>
      <c r="E471" s="367" t="s">
        <v>415</v>
      </c>
      <c r="F471" s="368">
        <v>4</v>
      </c>
      <c r="G471" s="367"/>
      <c r="H471" s="368"/>
      <c r="I471" s="367"/>
      <c r="J471" s="368" t="s">
        <v>11</v>
      </c>
      <c r="K471" s="369"/>
      <c r="L471" s="372"/>
      <c r="M471" s="370"/>
      <c r="N471" s="371" t="s">
        <v>993</v>
      </c>
      <c r="O471" s="369"/>
    </row>
    <row r="472" spans="2:15" hidden="1" x14ac:dyDescent="0.25">
      <c r="B472" s="248"/>
      <c r="D472" s="366">
        <v>2390.5500000000002</v>
      </c>
      <c r="E472" s="367" t="s">
        <v>416</v>
      </c>
      <c r="F472" s="368">
        <v>4</v>
      </c>
      <c r="G472" s="367"/>
      <c r="H472" s="368"/>
      <c r="I472" s="367"/>
      <c r="J472" s="368" t="s">
        <v>11</v>
      </c>
      <c r="K472" s="369"/>
      <c r="L472" s="372"/>
      <c r="M472" s="370"/>
      <c r="N472" s="371" t="s">
        <v>993</v>
      </c>
      <c r="O472" s="369"/>
    </row>
    <row r="473" spans="2:15" hidden="1" x14ac:dyDescent="0.25">
      <c r="B473" s="248"/>
      <c r="D473" s="366">
        <v>2390.56</v>
      </c>
      <c r="E473" s="367" t="s">
        <v>417</v>
      </c>
      <c r="F473" s="368">
        <v>4</v>
      </c>
      <c r="G473" s="367"/>
      <c r="H473" s="368"/>
      <c r="I473" s="367"/>
      <c r="J473" s="368" t="s">
        <v>11</v>
      </c>
      <c r="K473" s="369"/>
      <c r="L473" s="372"/>
      <c r="M473" s="370"/>
      <c r="N473" s="371" t="s">
        <v>993</v>
      </c>
      <c r="O473" s="369"/>
    </row>
    <row r="474" spans="2:15" hidden="1" x14ac:dyDescent="0.25">
      <c r="B474" s="248"/>
      <c r="D474" s="366">
        <v>2390.61</v>
      </c>
      <c r="E474" s="367" t="s">
        <v>418</v>
      </c>
      <c r="F474" s="368">
        <v>4</v>
      </c>
      <c r="G474" s="367"/>
      <c r="H474" s="368"/>
      <c r="I474" s="367"/>
      <c r="J474" s="368" t="s">
        <v>11</v>
      </c>
      <c r="K474" s="369"/>
      <c r="L474" s="372"/>
      <c r="M474" s="370"/>
      <c r="N474" s="371" t="s">
        <v>993</v>
      </c>
      <c r="O474" s="369"/>
    </row>
    <row r="475" spans="2:15" hidden="1" x14ac:dyDescent="0.25">
      <c r="B475" s="248"/>
      <c r="D475" s="366">
        <v>2390.62</v>
      </c>
      <c r="E475" s="367" t="s">
        <v>419</v>
      </c>
      <c r="F475" s="368">
        <v>4</v>
      </c>
      <c r="G475" s="367"/>
      <c r="H475" s="368"/>
      <c r="I475" s="367"/>
      <c r="J475" s="368" t="s">
        <v>11</v>
      </c>
      <c r="K475" s="369"/>
      <c r="L475" s="372"/>
      <c r="M475" s="370"/>
      <c r="N475" s="371" t="s">
        <v>993</v>
      </c>
      <c r="O475" s="369"/>
    </row>
    <row r="476" spans="2:15" hidden="1" x14ac:dyDescent="0.25">
      <c r="B476" s="248"/>
      <c r="D476" s="366">
        <v>2390.63</v>
      </c>
      <c r="E476" s="367" t="s">
        <v>420</v>
      </c>
      <c r="F476" s="368">
        <v>4</v>
      </c>
      <c r="G476" s="367"/>
      <c r="H476" s="368"/>
      <c r="I476" s="367"/>
      <c r="J476" s="368" t="s">
        <v>11</v>
      </c>
      <c r="K476" s="369"/>
      <c r="L476" s="372"/>
      <c r="M476" s="370"/>
      <c r="N476" s="371" t="s">
        <v>993</v>
      </c>
      <c r="O476" s="369"/>
    </row>
    <row r="477" spans="2:15" hidden="1" x14ac:dyDescent="0.25">
      <c r="B477" s="248"/>
      <c r="D477" s="366">
        <v>2390.64</v>
      </c>
      <c r="E477" s="367" t="s">
        <v>421</v>
      </c>
      <c r="F477" s="368">
        <v>4</v>
      </c>
      <c r="G477" s="367"/>
      <c r="H477" s="368"/>
      <c r="I477" s="367"/>
      <c r="J477" s="368" t="s">
        <v>11</v>
      </c>
      <c r="K477" s="369"/>
      <c r="L477" s="372"/>
      <c r="M477" s="370"/>
      <c r="N477" s="371" t="s">
        <v>993</v>
      </c>
      <c r="O477" s="369"/>
    </row>
    <row r="478" spans="2:15" hidden="1" x14ac:dyDescent="0.25">
      <c r="B478" s="248"/>
      <c r="D478" s="366">
        <v>2390.71</v>
      </c>
      <c r="E478" s="367" t="s">
        <v>422</v>
      </c>
      <c r="F478" s="368">
        <v>4</v>
      </c>
      <c r="G478" s="367"/>
      <c r="H478" s="368"/>
      <c r="I478" s="367"/>
      <c r="J478" s="368" t="s">
        <v>11</v>
      </c>
      <c r="K478" s="369"/>
      <c r="L478" s="372"/>
      <c r="M478" s="370"/>
      <c r="N478" s="371" t="s">
        <v>993</v>
      </c>
      <c r="O478" s="369"/>
    </row>
    <row r="479" spans="2:15" hidden="1" x14ac:dyDescent="0.25">
      <c r="B479" s="248"/>
      <c r="D479" s="366">
        <v>2390.7199999999998</v>
      </c>
      <c r="E479" s="367" t="s">
        <v>423</v>
      </c>
      <c r="F479" s="368">
        <v>4</v>
      </c>
      <c r="G479" s="367"/>
      <c r="H479" s="368"/>
      <c r="I479" s="367"/>
      <c r="J479" s="368" t="s">
        <v>11</v>
      </c>
      <c r="K479" s="369"/>
      <c r="L479" s="372"/>
      <c r="M479" s="370"/>
      <c r="N479" s="371" t="s">
        <v>993</v>
      </c>
      <c r="O479" s="369"/>
    </row>
    <row r="480" spans="2:15" hidden="1" x14ac:dyDescent="0.25">
      <c r="B480" s="248"/>
      <c r="D480" s="366">
        <v>2390.73</v>
      </c>
      <c r="E480" s="367" t="s">
        <v>424</v>
      </c>
      <c r="F480" s="368">
        <v>4</v>
      </c>
      <c r="G480" s="367"/>
      <c r="H480" s="368"/>
      <c r="I480" s="367"/>
      <c r="J480" s="368" t="s">
        <v>11</v>
      </c>
      <c r="K480" s="369"/>
      <c r="L480" s="372"/>
      <c r="M480" s="370"/>
      <c r="N480" s="371" t="s">
        <v>993</v>
      </c>
      <c r="O480" s="369"/>
    </row>
    <row r="481" spans="2:15" hidden="1" x14ac:dyDescent="0.25">
      <c r="B481" s="248"/>
      <c r="D481" s="366">
        <v>2390.7399999999998</v>
      </c>
      <c r="E481" s="367" t="s">
        <v>425</v>
      </c>
      <c r="F481" s="368">
        <v>4</v>
      </c>
      <c r="G481" s="367"/>
      <c r="H481" s="368"/>
      <c r="I481" s="367"/>
      <c r="J481" s="368" t="s">
        <v>11</v>
      </c>
      <c r="K481" s="369"/>
      <c r="L481" s="372"/>
      <c r="M481" s="370"/>
      <c r="N481" s="371" t="s">
        <v>993</v>
      </c>
      <c r="O481" s="369"/>
    </row>
    <row r="482" spans="2:15" hidden="1" x14ac:dyDescent="0.25">
      <c r="B482" s="248"/>
      <c r="D482" s="366">
        <v>2390.75</v>
      </c>
      <c r="E482" s="367" t="s">
        <v>426</v>
      </c>
      <c r="F482" s="368">
        <v>4</v>
      </c>
      <c r="G482" s="367"/>
      <c r="H482" s="368"/>
      <c r="I482" s="367"/>
      <c r="J482" s="368" t="s">
        <v>11</v>
      </c>
      <c r="K482" s="369"/>
      <c r="L482" s="372"/>
      <c r="M482" s="370"/>
      <c r="N482" s="371" t="s">
        <v>993</v>
      </c>
      <c r="O482" s="369"/>
    </row>
    <row r="483" spans="2:15" hidden="1" x14ac:dyDescent="0.25">
      <c r="B483" s="248"/>
      <c r="D483" s="366">
        <v>2390.7600000000002</v>
      </c>
      <c r="E483" s="367" t="s">
        <v>427</v>
      </c>
      <c r="F483" s="368">
        <v>4</v>
      </c>
      <c r="G483" s="367"/>
      <c r="H483" s="368"/>
      <c r="I483" s="367"/>
      <c r="J483" s="368" t="s">
        <v>11</v>
      </c>
      <c r="K483" s="369"/>
      <c r="L483" s="372"/>
      <c r="M483" s="370"/>
      <c r="N483" s="371" t="s">
        <v>993</v>
      </c>
      <c r="O483" s="369"/>
    </row>
    <row r="484" spans="2:15" hidden="1" x14ac:dyDescent="0.25">
      <c r="B484" s="248"/>
      <c r="D484" s="366">
        <v>2390.81</v>
      </c>
      <c r="E484" s="367" t="s">
        <v>428</v>
      </c>
      <c r="F484" s="368">
        <v>4</v>
      </c>
      <c r="G484" s="367"/>
      <c r="H484" s="368"/>
      <c r="I484" s="367"/>
      <c r="J484" s="368" t="s">
        <v>11</v>
      </c>
      <c r="K484" s="369"/>
      <c r="L484" s="372"/>
      <c r="M484" s="370"/>
      <c r="N484" s="371" t="s">
        <v>993</v>
      </c>
      <c r="O484" s="369"/>
    </row>
    <row r="485" spans="2:15" hidden="1" x14ac:dyDescent="0.25">
      <c r="B485" s="248"/>
      <c r="D485" s="366">
        <v>2390.8200000000002</v>
      </c>
      <c r="E485" s="367" t="s">
        <v>429</v>
      </c>
      <c r="F485" s="368">
        <v>4</v>
      </c>
      <c r="G485" s="367"/>
      <c r="H485" s="368"/>
      <c r="I485" s="367"/>
      <c r="J485" s="368" t="s">
        <v>11</v>
      </c>
      <c r="K485" s="369"/>
      <c r="L485" s="372"/>
      <c r="M485" s="370"/>
      <c r="N485" s="371" t="s">
        <v>993</v>
      </c>
      <c r="O485" s="369"/>
    </row>
    <row r="486" spans="2:15" hidden="1" x14ac:dyDescent="0.25">
      <c r="B486" s="248"/>
      <c r="D486" s="366">
        <v>2390.83</v>
      </c>
      <c r="E486" s="367" t="s">
        <v>430</v>
      </c>
      <c r="F486" s="368">
        <v>4</v>
      </c>
      <c r="G486" s="367"/>
      <c r="H486" s="368"/>
      <c r="I486" s="367"/>
      <c r="J486" s="368" t="s">
        <v>11</v>
      </c>
      <c r="K486" s="369"/>
      <c r="L486" s="372"/>
      <c r="M486" s="370"/>
      <c r="N486" s="371" t="s">
        <v>993</v>
      </c>
      <c r="O486" s="369"/>
    </row>
    <row r="487" spans="2:15" hidden="1" x14ac:dyDescent="0.25">
      <c r="B487" s="248"/>
      <c r="D487" s="366">
        <v>2390.84</v>
      </c>
      <c r="E487" s="367" t="s">
        <v>431</v>
      </c>
      <c r="F487" s="368">
        <v>4</v>
      </c>
      <c r="G487" s="367"/>
      <c r="H487" s="368"/>
      <c r="I487" s="367"/>
      <c r="J487" s="368" t="s">
        <v>11</v>
      </c>
      <c r="K487" s="369"/>
      <c r="L487" s="372"/>
      <c r="M487" s="370"/>
      <c r="N487" s="371" t="s">
        <v>993</v>
      </c>
      <c r="O487" s="369"/>
    </row>
    <row r="488" spans="2:15" hidden="1" x14ac:dyDescent="0.25">
      <c r="B488" s="248"/>
      <c r="D488" s="366">
        <v>2390.91</v>
      </c>
      <c r="E488" s="367" t="s">
        <v>432</v>
      </c>
      <c r="F488" s="368">
        <v>4</v>
      </c>
      <c r="G488" s="367"/>
      <c r="H488" s="368"/>
      <c r="I488" s="367"/>
      <c r="J488" s="368" t="s">
        <v>11</v>
      </c>
      <c r="K488" s="369"/>
      <c r="L488" s="372"/>
      <c r="M488" s="370"/>
      <c r="N488" s="371" t="s">
        <v>993</v>
      </c>
      <c r="O488" s="369"/>
    </row>
    <row r="489" spans="2:15" hidden="1" x14ac:dyDescent="0.25">
      <c r="B489" s="248"/>
      <c r="D489" s="366">
        <v>2390.92</v>
      </c>
      <c r="E489" s="367" t="s">
        <v>433</v>
      </c>
      <c r="F489" s="368">
        <v>4</v>
      </c>
      <c r="G489" s="367"/>
      <c r="H489" s="368"/>
      <c r="I489" s="367"/>
      <c r="J489" s="368" t="s">
        <v>11</v>
      </c>
      <c r="K489" s="369"/>
      <c r="L489" s="372"/>
      <c r="M489" s="370"/>
      <c r="N489" s="371" t="s">
        <v>993</v>
      </c>
      <c r="O489" s="369"/>
    </row>
    <row r="490" spans="2:15" hidden="1" x14ac:dyDescent="0.25">
      <c r="B490" s="248"/>
      <c r="D490" s="366">
        <v>2390.9299999999998</v>
      </c>
      <c r="E490" s="367" t="s">
        <v>434</v>
      </c>
      <c r="F490" s="368">
        <v>4</v>
      </c>
      <c r="G490" s="367"/>
      <c r="H490" s="368"/>
      <c r="I490" s="367"/>
      <c r="J490" s="368" t="s">
        <v>11</v>
      </c>
      <c r="K490" s="369"/>
      <c r="L490" s="372"/>
      <c r="M490" s="370"/>
      <c r="N490" s="371" t="s">
        <v>993</v>
      </c>
      <c r="O490" s="369"/>
    </row>
    <row r="491" spans="2:15" hidden="1" x14ac:dyDescent="0.25">
      <c r="B491" s="248"/>
      <c r="D491" s="366">
        <v>2390.94</v>
      </c>
      <c r="E491" s="367" t="s">
        <v>435</v>
      </c>
      <c r="F491" s="368">
        <v>4</v>
      </c>
      <c r="G491" s="367"/>
      <c r="H491" s="368"/>
      <c r="I491" s="367"/>
      <c r="J491" s="368" t="s">
        <v>11</v>
      </c>
      <c r="K491" s="369"/>
      <c r="L491" s="372"/>
      <c r="M491" s="370"/>
      <c r="N491" s="371" t="s">
        <v>993</v>
      </c>
      <c r="O491" s="369"/>
    </row>
    <row r="492" spans="2:15" hidden="1" x14ac:dyDescent="0.25">
      <c r="B492" s="248"/>
      <c r="D492" s="366">
        <v>2390.9899999999998</v>
      </c>
      <c r="E492" s="367" t="s">
        <v>436</v>
      </c>
      <c r="F492" s="368">
        <v>4</v>
      </c>
      <c r="G492" s="367"/>
      <c r="H492" s="368"/>
      <c r="I492" s="367"/>
      <c r="J492" s="368" t="s">
        <v>11</v>
      </c>
      <c r="K492" s="369"/>
      <c r="L492" s="372"/>
      <c r="M492" s="370"/>
      <c r="N492" s="371" t="s">
        <v>993</v>
      </c>
      <c r="O492" s="369"/>
    </row>
    <row r="493" spans="2:15" s="8" customFormat="1" ht="15.75" thickBot="1" x14ac:dyDescent="0.3">
      <c r="B493" s="242"/>
      <c r="D493" s="600">
        <v>2300</v>
      </c>
      <c r="E493" s="601" t="s">
        <v>443</v>
      </c>
      <c r="F493" s="602">
        <v>2</v>
      </c>
      <c r="G493" s="603"/>
      <c r="H493" s="602"/>
      <c r="I493" s="603"/>
      <c r="J493" s="602" t="s">
        <v>7</v>
      </c>
      <c r="K493" s="601" t="s">
        <v>1451</v>
      </c>
      <c r="L493" s="602"/>
      <c r="M493" s="605">
        <f>SUM(M404+M405+M406+M407+M408+M409+M410+M418+M430+M456)</f>
        <v>0</v>
      </c>
      <c r="N493" s="606" t="s">
        <v>993</v>
      </c>
      <c r="O493" s="601"/>
    </row>
    <row r="494" spans="2:15" s="8" customFormat="1" x14ac:dyDescent="0.25">
      <c r="B494" s="15"/>
      <c r="D494" s="563"/>
      <c r="E494" s="564"/>
      <c r="F494" s="565"/>
      <c r="G494" s="564"/>
      <c r="H494" s="565"/>
      <c r="I494" s="564"/>
      <c r="J494" s="565"/>
      <c r="K494" s="566"/>
      <c r="L494" s="567"/>
      <c r="M494" s="568"/>
      <c r="N494" s="569"/>
      <c r="O494" s="570"/>
    </row>
    <row r="495" spans="2:15" s="8" customFormat="1" ht="15.75" x14ac:dyDescent="0.25">
      <c r="B495" s="15"/>
      <c r="D495" s="601"/>
      <c r="E495" s="603" t="s">
        <v>275</v>
      </c>
      <c r="F495" s="602">
        <v>1</v>
      </c>
      <c r="G495" s="601"/>
      <c r="H495" s="602"/>
      <c r="I495" s="603"/>
      <c r="J495" s="602" t="s">
        <v>7</v>
      </c>
      <c r="K495" s="612" t="s">
        <v>1340</v>
      </c>
      <c r="L495" s="610"/>
      <c r="M495" s="611">
        <f>SUM(M397,M493)</f>
        <v>0</v>
      </c>
      <c r="N495" s="606" t="s">
        <v>993</v>
      </c>
      <c r="O495" s="607"/>
    </row>
    <row r="496" spans="2:15" ht="28.5" customHeight="1" x14ac:dyDescent="0.25">
      <c r="D496" s="562"/>
      <c r="E496" s="562"/>
      <c r="F496" s="562"/>
      <c r="G496" s="562"/>
      <c r="H496" s="562"/>
      <c r="I496" s="562"/>
      <c r="J496" s="562"/>
      <c r="K496" s="562"/>
      <c r="L496" s="562"/>
      <c r="M496" s="562"/>
      <c r="N496" s="562"/>
      <c r="O496" s="562"/>
    </row>
    <row r="497" spans="2:15" hidden="1" x14ac:dyDescent="0.25">
      <c r="D497" s="562"/>
      <c r="E497" s="562"/>
      <c r="F497" s="562"/>
      <c r="G497" s="562"/>
      <c r="H497" s="562"/>
      <c r="I497" s="562"/>
      <c r="J497" s="562"/>
      <c r="K497" s="562"/>
      <c r="L497" s="562"/>
      <c r="M497" s="562"/>
      <c r="N497" s="562"/>
      <c r="O497" s="562"/>
    </row>
    <row r="498" spans="2:15" hidden="1" x14ac:dyDescent="0.25">
      <c r="D498" s="373">
        <v>3110</v>
      </c>
      <c r="E498" s="373" t="s">
        <v>507</v>
      </c>
      <c r="F498" s="374">
        <v>3</v>
      </c>
      <c r="G498" s="375"/>
      <c r="H498" s="374"/>
      <c r="I498" s="375"/>
      <c r="J498" s="374" t="s">
        <v>7</v>
      </c>
      <c r="K498" s="373" t="s">
        <v>507</v>
      </c>
      <c r="L498" s="397"/>
      <c r="M498" s="376">
        <f>SUM(M499:M502)</f>
        <v>0</v>
      </c>
      <c r="N498" s="377" t="s">
        <v>993</v>
      </c>
      <c r="O498" s="373"/>
    </row>
    <row r="499" spans="2:15" x14ac:dyDescent="0.25">
      <c r="D499" s="339">
        <v>3110.11</v>
      </c>
      <c r="E499" s="340" t="s">
        <v>508</v>
      </c>
      <c r="F499" s="341">
        <v>4</v>
      </c>
      <c r="G499" s="340"/>
      <c r="H499" s="341"/>
      <c r="I499" s="340"/>
      <c r="J499" s="341" t="s">
        <v>11</v>
      </c>
      <c r="K499" s="386" t="s">
        <v>1174</v>
      </c>
      <c r="L499" s="362"/>
      <c r="M499" s="343"/>
      <c r="N499" s="384" t="s">
        <v>993</v>
      </c>
      <c r="O499" s="361"/>
    </row>
    <row r="500" spans="2:15" hidden="1" x14ac:dyDescent="0.25">
      <c r="D500" s="366">
        <v>3110.21</v>
      </c>
      <c r="E500" s="367" t="s">
        <v>509</v>
      </c>
      <c r="F500" s="368">
        <v>4</v>
      </c>
      <c r="G500" s="367"/>
      <c r="H500" s="368"/>
      <c r="I500" s="367"/>
      <c r="J500" s="368" t="s">
        <v>11</v>
      </c>
      <c r="K500" s="369"/>
      <c r="L500" s="372"/>
      <c r="M500" s="398"/>
      <c r="N500" s="399" t="s">
        <v>993</v>
      </c>
      <c r="O500" s="369"/>
    </row>
    <row r="501" spans="2:15" hidden="1" x14ac:dyDescent="0.25">
      <c r="D501" s="366">
        <v>3110.31</v>
      </c>
      <c r="E501" s="367" t="s">
        <v>510</v>
      </c>
      <c r="F501" s="368">
        <v>4</v>
      </c>
      <c r="G501" s="367"/>
      <c r="H501" s="368"/>
      <c r="I501" s="367"/>
      <c r="J501" s="368" t="s">
        <v>11</v>
      </c>
      <c r="K501" s="369"/>
      <c r="L501" s="372"/>
      <c r="M501" s="398"/>
      <c r="N501" s="399" t="s">
        <v>993</v>
      </c>
      <c r="O501" s="369"/>
    </row>
    <row r="502" spans="2:15" hidden="1" x14ac:dyDescent="0.25">
      <c r="D502" s="366">
        <v>3110.91</v>
      </c>
      <c r="E502" s="367" t="s">
        <v>511</v>
      </c>
      <c r="F502" s="368">
        <v>4</v>
      </c>
      <c r="G502" s="367"/>
      <c r="H502" s="368"/>
      <c r="I502" s="367"/>
      <c r="J502" s="368" t="s">
        <v>11</v>
      </c>
      <c r="K502" s="400"/>
      <c r="L502" s="372"/>
      <c r="M502" s="398"/>
      <c r="N502" s="399" t="s">
        <v>993</v>
      </c>
      <c r="O502" s="369"/>
    </row>
    <row r="503" spans="2:15" s="8" customFormat="1" hidden="1" x14ac:dyDescent="0.25">
      <c r="B503" s="15"/>
      <c r="D503" s="373">
        <v>3100</v>
      </c>
      <c r="E503" s="373" t="s">
        <v>507</v>
      </c>
      <c r="F503" s="374">
        <v>2</v>
      </c>
      <c r="G503" s="375"/>
      <c r="H503" s="374"/>
      <c r="I503" s="375"/>
      <c r="J503" s="374" t="s">
        <v>7</v>
      </c>
      <c r="K503" s="373" t="s">
        <v>507</v>
      </c>
      <c r="L503" s="397"/>
      <c r="M503" s="376">
        <f>SUM(M498)</f>
        <v>0</v>
      </c>
      <c r="N503" s="377" t="s">
        <v>993</v>
      </c>
      <c r="O503" s="373"/>
    </row>
    <row r="504" spans="2:15" s="8" customFormat="1" ht="15.75" x14ac:dyDescent="0.25">
      <c r="B504" s="15"/>
      <c r="D504" s="601"/>
      <c r="E504" s="603" t="s">
        <v>506</v>
      </c>
      <c r="F504" s="602">
        <v>1</v>
      </c>
      <c r="G504" s="603"/>
      <c r="H504" s="602"/>
      <c r="I504" s="603"/>
      <c r="J504" s="602" t="s">
        <v>7</v>
      </c>
      <c r="K504" s="612" t="s">
        <v>1339</v>
      </c>
      <c r="L504" s="613"/>
      <c r="M504" s="611">
        <f>SUM(M499)</f>
        <v>0</v>
      </c>
      <c r="N504" s="606" t="s">
        <v>993</v>
      </c>
      <c r="O504" s="601"/>
    </row>
    <row r="505" spans="2:15" ht="25.5" customHeight="1" x14ac:dyDescent="0.25">
      <c r="D505" s="563"/>
      <c r="E505" s="564"/>
      <c r="F505" s="565"/>
      <c r="G505" s="564"/>
      <c r="H505" s="565"/>
      <c r="I505" s="564"/>
      <c r="J505" s="565"/>
      <c r="K505" s="566"/>
      <c r="L505" s="567"/>
      <c r="M505" s="568"/>
      <c r="N505" s="569"/>
      <c r="O505" s="570"/>
    </row>
    <row r="506" spans="2:15" ht="15.75" x14ac:dyDescent="0.25">
      <c r="D506" s="601"/>
      <c r="E506" s="603" t="s">
        <v>506</v>
      </c>
      <c r="F506" s="602">
        <v>1</v>
      </c>
      <c r="G506" s="603"/>
      <c r="H506" s="602"/>
      <c r="I506" s="603"/>
      <c r="J506" s="602" t="s">
        <v>7</v>
      </c>
      <c r="K506" s="612" t="s">
        <v>1430</v>
      </c>
      <c r="L506" s="613"/>
      <c r="M506" s="611">
        <f>M504+M495</f>
        <v>0</v>
      </c>
      <c r="N506" s="606" t="s">
        <v>993</v>
      </c>
      <c r="O506" s="601"/>
    </row>
    <row r="507" spans="2:15" ht="15.75" x14ac:dyDescent="0.25">
      <c r="D507" s="403"/>
      <c r="E507" s="404"/>
      <c r="F507" s="405"/>
      <c r="G507" s="404"/>
      <c r="H507" s="405"/>
      <c r="I507" s="404"/>
      <c r="J507" s="405"/>
      <c r="K507" s="406"/>
      <c r="L507" s="407"/>
      <c r="M507" s="408"/>
      <c r="N507" s="409"/>
      <c r="O507" s="410"/>
    </row>
    <row r="508" spans="2:15" ht="15.75" x14ac:dyDescent="0.25">
      <c r="D508" s="403"/>
      <c r="E508" s="404"/>
      <c r="F508" s="405"/>
      <c r="G508" s="404"/>
      <c r="H508" s="405"/>
      <c r="I508" s="404"/>
      <c r="J508" s="405"/>
      <c r="K508" s="406"/>
      <c r="L508" s="407"/>
      <c r="M508" s="408"/>
      <c r="N508" s="409"/>
      <c r="O508" s="410"/>
    </row>
    <row r="509" spans="2:15" x14ac:dyDescent="0.25">
      <c r="D509" s="411"/>
      <c r="E509" s="412"/>
      <c r="F509" s="413"/>
      <c r="G509" s="412"/>
      <c r="H509" s="413"/>
      <c r="I509" s="412"/>
      <c r="J509" s="413"/>
      <c r="K509" s="414" t="s">
        <v>1734</v>
      </c>
      <c r="L509" s="415"/>
      <c r="M509" s="416" t="str">
        <f>IF(M248=M506,"YES","NO")</f>
        <v>YES</v>
      </c>
      <c r="N509" s="417"/>
      <c r="O509" s="418"/>
    </row>
    <row r="510" spans="2:15" ht="26.25" customHeight="1" x14ac:dyDescent="0.25">
      <c r="D510" s="401"/>
      <c r="E510" s="419"/>
      <c r="F510" s="420"/>
      <c r="G510" s="419"/>
      <c r="H510" s="420"/>
      <c r="I510" s="419"/>
      <c r="J510" s="420"/>
      <c r="K510" s="421"/>
      <c r="L510" s="422"/>
      <c r="M510" s="402"/>
      <c r="N510" s="423"/>
      <c r="O510" s="424"/>
    </row>
    <row r="512" spans="2:15" x14ac:dyDescent="0.25">
      <c r="K512" s="256" t="s">
        <v>1526</v>
      </c>
    </row>
    <row r="513" spans="11:15" ht="103.5" customHeight="1" x14ac:dyDescent="0.25">
      <c r="K513" s="652"/>
      <c r="L513" s="653"/>
      <c r="M513" s="653"/>
      <c r="N513" s="653"/>
      <c r="O513" s="654"/>
    </row>
  </sheetData>
  <sheetProtection algorithmName="SHA-512" hashValue="dGCQ9ryt59R+aU23819Tf8ShfIuUGvK0vqpdC+PEiCl+wTLPkS98lNB4g9DNOMjZfh0wtSqDc2tcGcYCnw4KJw==" saltValue="ZunYm1iojevXz+2hzwpCQw==" spinCount="100000" sheet="1" objects="1" scenarios="1" selectLockedCells="1"/>
  <mergeCells count="1">
    <mergeCell ref="K513:O513"/>
  </mergeCells>
  <dataValidations disablePrompts="1" count="2">
    <dataValidation type="textLength" allowBlank="1" showInputMessage="1" showErrorMessage="1" error="Max 50 Characters" sqref="O182:O210 O212:O237 O255:O397 O503:O510 O498:O499 O399:O496 O239:O249" xr:uid="{083D5251-8C91-4C02-ABF4-320536E8B558}">
      <formula1>0</formula1>
      <formula2>50</formula2>
    </dataValidation>
    <dataValidation type="textLength" allowBlank="1" showInputMessage="1" showErrorMessage="1" error="Max 1000 Characters" sqref="K513:O513" xr:uid="{DBD8BF79-9D1B-44FF-948D-99B23CBF90C8}">
      <formula1>0</formula1>
      <formula2>1000</formula2>
    </dataValidation>
  </dataValidations>
  <pageMargins left="0.7" right="0.7" top="0.75" bottom="0.75" header="0.3" footer="0.3"/>
  <pageSetup scale="58" fitToHeight="0" orientation="portrait" r:id="rId1"/>
  <rowBreaks count="1" manualBreakCount="1">
    <brk id="249" max="16383" man="1"/>
  </rowBreaks>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2"/>
  <sheetViews>
    <sheetView workbookViewId="0"/>
  </sheetViews>
  <sheetFormatPr defaultColWidth="8.85546875" defaultRowHeight="15" x14ac:dyDescent="0.25"/>
  <sheetData>
    <row r="1" spans="1:10" x14ac:dyDescent="0.25">
      <c r="A1" t="s">
        <v>903</v>
      </c>
      <c r="B1" t="s">
        <v>904</v>
      </c>
    </row>
    <row r="2" spans="1:10" x14ac:dyDescent="0.25">
      <c r="A2" t="s">
        <v>905</v>
      </c>
      <c r="B2" t="s">
        <v>906</v>
      </c>
      <c r="C2" s="12" t="s">
        <v>7</v>
      </c>
      <c r="D2">
        <v>1</v>
      </c>
      <c r="E2" s="12" t="s">
        <v>964</v>
      </c>
      <c r="F2">
        <v>1</v>
      </c>
      <c r="G2" s="12" t="s">
        <v>967</v>
      </c>
      <c r="H2">
        <v>1</v>
      </c>
      <c r="I2" s="12" t="s">
        <v>967</v>
      </c>
      <c r="J2">
        <v>1</v>
      </c>
    </row>
    <row r="3" spans="1:10" x14ac:dyDescent="0.25">
      <c r="A3" t="s">
        <v>907</v>
      </c>
      <c r="B3" t="s">
        <v>908</v>
      </c>
      <c r="C3" s="12" t="s">
        <v>11</v>
      </c>
      <c r="D3">
        <v>2</v>
      </c>
      <c r="E3" s="12" t="s">
        <v>965</v>
      </c>
      <c r="F3">
        <v>2</v>
      </c>
      <c r="G3" s="12" t="s">
        <v>968</v>
      </c>
      <c r="H3">
        <v>2</v>
      </c>
      <c r="I3" s="12" t="s">
        <v>968</v>
      </c>
      <c r="J3">
        <v>2</v>
      </c>
    </row>
    <row r="4" spans="1:10" x14ac:dyDescent="0.25">
      <c r="A4" t="s">
        <v>909</v>
      </c>
      <c r="B4" t="s">
        <v>910</v>
      </c>
      <c r="E4" s="12" t="s">
        <v>966</v>
      </c>
      <c r="F4">
        <v>3</v>
      </c>
      <c r="G4" s="12" t="s">
        <v>969</v>
      </c>
      <c r="H4">
        <v>3</v>
      </c>
      <c r="I4" s="12" t="s">
        <v>973</v>
      </c>
      <c r="J4">
        <v>3</v>
      </c>
    </row>
    <row r="5" spans="1:10" x14ac:dyDescent="0.25">
      <c r="A5" t="s">
        <v>975</v>
      </c>
      <c r="B5" t="s">
        <v>976</v>
      </c>
      <c r="G5" s="12" t="s">
        <v>970</v>
      </c>
      <c r="H5">
        <v>4</v>
      </c>
      <c r="I5" s="12" t="s">
        <v>974</v>
      </c>
      <c r="J5">
        <v>4</v>
      </c>
    </row>
    <row r="6" spans="1:10" x14ac:dyDescent="0.25">
      <c r="A6" t="s">
        <v>977</v>
      </c>
      <c r="B6" t="s">
        <v>978</v>
      </c>
      <c r="G6" s="12" t="s">
        <v>971</v>
      </c>
      <c r="H6">
        <v>5</v>
      </c>
    </row>
    <row r="7" spans="1:10" x14ac:dyDescent="0.25">
      <c r="A7" t="s">
        <v>979</v>
      </c>
      <c r="B7" t="s">
        <v>980</v>
      </c>
      <c r="G7" s="12" t="s">
        <v>972</v>
      </c>
      <c r="H7">
        <v>6</v>
      </c>
    </row>
    <row r="8" spans="1:10" x14ac:dyDescent="0.25">
      <c r="A8" t="s">
        <v>981</v>
      </c>
      <c r="B8" t="s">
        <v>982</v>
      </c>
    </row>
    <row r="9" spans="1:10" x14ac:dyDescent="0.25">
      <c r="A9" t="s">
        <v>983</v>
      </c>
      <c r="B9" t="s">
        <v>984</v>
      </c>
    </row>
    <row r="10" spans="1:10" x14ac:dyDescent="0.25">
      <c r="A10" t="s">
        <v>985</v>
      </c>
      <c r="B10" t="s">
        <v>986</v>
      </c>
    </row>
    <row r="11" spans="1:10" x14ac:dyDescent="0.25">
      <c r="A11" t="s">
        <v>987</v>
      </c>
      <c r="B11" t="s">
        <v>988</v>
      </c>
    </row>
    <row r="12" spans="1:10" x14ac:dyDescent="0.25">
      <c r="A12" t="s">
        <v>989</v>
      </c>
      <c r="B12" t="s">
        <v>990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pageSetUpPr fitToPage="1"/>
  </sheetPr>
  <dimension ref="A1:Q331"/>
  <sheetViews>
    <sheetView showGridLines="0" zoomScaleNormal="100" zoomScaleSheetLayoutView="100" workbookViewId="0">
      <selection activeCell="M8" sqref="M8"/>
    </sheetView>
  </sheetViews>
  <sheetFormatPr defaultColWidth="9" defaultRowHeight="15" x14ac:dyDescent="0.25"/>
  <cols>
    <col min="1" max="1" width="2.140625" customWidth="1"/>
    <col min="2" max="2" width="15.7109375" style="244" customWidth="1"/>
    <col min="3" max="3" width="3.140625" hidden="1" customWidth="1"/>
    <col min="4" max="4" width="10.85546875" customWidth="1"/>
    <col min="5" max="5" width="34.140625" hidden="1" customWidth="1"/>
    <col min="6" max="6" width="6.7109375" hidden="1" customWidth="1"/>
    <col min="7" max="7" width="17" hidden="1" customWidth="1"/>
    <col min="8" max="8" width="11.28515625" hidden="1" customWidth="1"/>
    <col min="9" max="9" width="23" hidden="1" customWidth="1"/>
    <col min="10" max="10" width="17.5703125" hidden="1" customWidth="1"/>
    <col min="11" max="11" width="83.42578125" customWidth="1"/>
    <col min="12" max="12" width="11.42578125" hidden="1" customWidth="1"/>
    <col min="13" max="13" width="22.140625" customWidth="1"/>
    <col min="14" max="14" width="10.42578125" hidden="1" customWidth="1"/>
    <col min="15" max="15" width="38.42578125" customWidth="1"/>
  </cols>
  <sheetData>
    <row r="1" spans="2:15" ht="32.25" thickTop="1" x14ac:dyDescent="0.5">
      <c r="B1" s="333"/>
      <c r="D1" s="329"/>
      <c r="E1" s="330"/>
      <c r="F1" s="330"/>
      <c r="G1" s="330"/>
      <c r="H1" s="330"/>
      <c r="I1" s="330"/>
      <c r="J1" s="330"/>
      <c r="K1" s="338" t="s">
        <v>1332</v>
      </c>
      <c r="L1" s="330"/>
      <c r="M1" s="331" t="str">
        <f>Main!$B$1</f>
        <v>STANDARDIZED FINANCIALS TEMPLATE     (Rev. 2022.10.01)</v>
      </c>
      <c r="N1" s="330"/>
      <c r="O1" s="332"/>
    </row>
    <row r="2" spans="2:15" ht="21" x14ac:dyDescent="0.35">
      <c r="B2" s="248"/>
      <c r="D2" s="202" t="str">
        <f>Main!C6</f>
        <v>####</v>
      </c>
      <c r="E2" s="203"/>
      <c r="F2" s="203"/>
      <c r="G2" s="203"/>
      <c r="H2" s="204"/>
      <c r="I2" s="204"/>
      <c r="J2" s="204"/>
      <c r="K2" s="203" t="str">
        <f>Main!$C$5</f>
        <v>XXXXXXXXXXX</v>
      </c>
      <c r="L2" s="204"/>
      <c r="M2" s="204"/>
      <c r="N2" s="204"/>
      <c r="O2" s="205"/>
    </row>
    <row r="3" spans="2:15" ht="21.75" thickBot="1" x14ac:dyDescent="0.4">
      <c r="B3" s="328"/>
      <c r="D3" s="296"/>
      <c r="E3" s="297"/>
      <c r="F3" s="297"/>
      <c r="G3" s="297"/>
      <c r="H3" s="298"/>
      <c r="I3" s="298"/>
      <c r="J3" s="298"/>
      <c r="K3" s="299" t="s">
        <v>1333</v>
      </c>
      <c r="L3" s="299"/>
      <c r="M3" s="299" t="str">
        <f>Main!$C$27</f>
        <v>MM/DD/YYYY-MM/DD/YYYY</v>
      </c>
      <c r="N3" s="298"/>
      <c r="O3" s="300"/>
    </row>
    <row r="4" spans="2:15" s="4" customFormat="1" ht="47.25" x14ac:dyDescent="0.25">
      <c r="B4" s="245"/>
      <c r="D4" s="595" t="s">
        <v>1728</v>
      </c>
      <c r="E4" s="614" t="s">
        <v>1</v>
      </c>
      <c r="F4" s="614" t="s">
        <v>2</v>
      </c>
      <c r="G4" s="614" t="s">
        <v>3</v>
      </c>
      <c r="H4" s="615" t="s">
        <v>4</v>
      </c>
      <c r="I4" s="615" t="s">
        <v>5</v>
      </c>
      <c r="J4" s="616" t="s">
        <v>880</v>
      </c>
      <c r="K4" s="615" t="s">
        <v>1727</v>
      </c>
      <c r="L4" s="615" t="s">
        <v>882</v>
      </c>
      <c r="M4" s="599" t="s">
        <v>879</v>
      </c>
      <c r="N4" s="599" t="s">
        <v>992</v>
      </c>
      <c r="O4" s="599" t="s">
        <v>885</v>
      </c>
    </row>
    <row r="5" spans="2:15" ht="15.75" thickBot="1" x14ac:dyDescent="0.3">
      <c r="C5" s="226"/>
      <c r="D5" s="561"/>
      <c r="E5" s="561"/>
      <c r="F5" s="561"/>
      <c r="G5" s="561"/>
      <c r="H5" s="561"/>
      <c r="I5" s="561"/>
      <c r="J5" s="561"/>
      <c r="K5" s="561"/>
      <c r="L5" s="561"/>
      <c r="M5" s="561"/>
      <c r="N5" s="561"/>
      <c r="O5" s="561"/>
    </row>
    <row r="6" spans="2:15" s="3" customFormat="1" hidden="1" x14ac:dyDescent="0.25">
      <c r="B6" s="15"/>
      <c r="D6" s="158">
        <v>5120</v>
      </c>
      <c r="E6" s="159" t="s">
        <v>514</v>
      </c>
      <c r="F6" s="160">
        <v>3</v>
      </c>
      <c r="G6" s="161"/>
      <c r="H6" s="160"/>
      <c r="I6" s="161"/>
      <c r="J6" s="160" t="s">
        <v>7</v>
      </c>
      <c r="K6" s="159" t="s">
        <v>514</v>
      </c>
      <c r="L6" s="163"/>
      <c r="M6" s="164">
        <f>SUM(M7:M9)</f>
        <v>0</v>
      </c>
      <c r="N6" s="165" t="s">
        <v>993</v>
      </c>
      <c r="O6" s="206"/>
    </row>
    <row r="7" spans="2:15" s="3" customFormat="1" hidden="1" x14ac:dyDescent="0.25">
      <c r="B7" s="15"/>
      <c r="D7" s="147">
        <v>5120.01</v>
      </c>
      <c r="E7" s="148" t="s">
        <v>515</v>
      </c>
      <c r="F7" s="149">
        <v>4</v>
      </c>
      <c r="G7" s="150"/>
      <c r="H7" s="149"/>
      <c r="I7" s="150"/>
      <c r="J7" s="149" t="s">
        <v>11</v>
      </c>
      <c r="K7" s="148"/>
      <c r="L7" s="151"/>
      <c r="M7" s="152"/>
      <c r="N7" s="153" t="s">
        <v>993</v>
      </c>
      <c r="O7" s="154"/>
    </row>
    <row r="8" spans="2:15" s="3" customFormat="1" x14ac:dyDescent="0.25">
      <c r="B8" s="240">
        <v>5100</v>
      </c>
      <c r="D8" s="339">
        <v>5120.1099999999997</v>
      </c>
      <c r="E8" s="306" t="s">
        <v>516</v>
      </c>
      <c r="F8" s="341">
        <v>4</v>
      </c>
      <c r="G8" s="340"/>
      <c r="H8" s="341">
        <v>5120</v>
      </c>
      <c r="I8" s="340" t="s">
        <v>517</v>
      </c>
      <c r="J8" s="341" t="s">
        <v>11</v>
      </c>
      <c r="K8" s="386" t="s">
        <v>1175</v>
      </c>
      <c r="L8" s="425"/>
      <c r="M8" s="426"/>
      <c r="N8" s="427" t="s">
        <v>993</v>
      </c>
      <c r="O8" s="428"/>
    </row>
    <row r="9" spans="2:15" s="3" customFormat="1" x14ac:dyDescent="0.25">
      <c r="B9" s="241" t="s">
        <v>1491</v>
      </c>
      <c r="D9" s="339">
        <v>5120.21</v>
      </c>
      <c r="E9" s="306" t="s">
        <v>518</v>
      </c>
      <c r="F9" s="341">
        <v>4</v>
      </c>
      <c r="G9" s="340"/>
      <c r="H9" s="341">
        <v>5121</v>
      </c>
      <c r="I9" s="340" t="s">
        <v>519</v>
      </c>
      <c r="J9" s="341" t="s">
        <v>11</v>
      </c>
      <c r="K9" s="386" t="s">
        <v>519</v>
      </c>
      <c r="L9" s="425"/>
      <c r="M9" s="426"/>
      <c r="N9" s="427" t="s">
        <v>993</v>
      </c>
      <c r="O9" s="428"/>
    </row>
    <row r="10" spans="2:15" s="3" customFormat="1" hidden="1" x14ac:dyDescent="0.25">
      <c r="B10" s="241"/>
      <c r="D10" s="355">
        <v>5130</v>
      </c>
      <c r="E10" s="355" t="s">
        <v>520</v>
      </c>
      <c r="F10" s="356">
        <v>3</v>
      </c>
      <c r="G10" s="357"/>
      <c r="H10" s="356"/>
      <c r="I10" s="357"/>
      <c r="J10" s="356" t="s">
        <v>7</v>
      </c>
      <c r="K10" s="355" t="s">
        <v>520</v>
      </c>
      <c r="L10" s="429"/>
      <c r="M10" s="430"/>
      <c r="N10" s="431" t="s">
        <v>993</v>
      </c>
      <c r="O10" s="432"/>
    </row>
    <row r="11" spans="2:15" s="3" customFormat="1" hidden="1" x14ac:dyDescent="0.25">
      <c r="B11" s="241"/>
      <c r="D11" s="346">
        <v>5130.01</v>
      </c>
      <c r="E11" s="349" t="s">
        <v>521</v>
      </c>
      <c r="F11" s="348">
        <v>4</v>
      </c>
      <c r="G11" s="347"/>
      <c r="H11" s="348"/>
      <c r="I11" s="347"/>
      <c r="J11" s="348" t="s">
        <v>11</v>
      </c>
      <c r="K11" s="433"/>
      <c r="L11" s="434"/>
      <c r="M11" s="435"/>
      <c r="N11" s="436" t="s">
        <v>993</v>
      </c>
      <c r="O11" s="437"/>
    </row>
    <row r="12" spans="2:15" s="3" customFormat="1" hidden="1" collapsed="1" x14ac:dyDescent="0.25">
      <c r="B12" s="241"/>
      <c r="D12" s="355">
        <v>5140</v>
      </c>
      <c r="E12" s="355" t="s">
        <v>522</v>
      </c>
      <c r="F12" s="356">
        <v>3</v>
      </c>
      <c r="G12" s="357"/>
      <c r="H12" s="356"/>
      <c r="I12" s="357"/>
      <c r="J12" s="356" t="s">
        <v>7</v>
      </c>
      <c r="K12" s="355" t="s">
        <v>522</v>
      </c>
      <c r="L12" s="429"/>
      <c r="M12" s="430"/>
      <c r="N12" s="431" t="s">
        <v>993</v>
      </c>
      <c r="O12" s="432"/>
    </row>
    <row r="13" spans="2:15" s="3" customFormat="1" x14ac:dyDescent="0.25">
      <c r="B13" s="241" t="s">
        <v>1481</v>
      </c>
      <c r="D13" s="339">
        <v>5140.01</v>
      </c>
      <c r="E13" s="306" t="s">
        <v>523</v>
      </c>
      <c r="F13" s="341">
        <v>4</v>
      </c>
      <c r="G13" s="340"/>
      <c r="H13" s="341">
        <v>5140</v>
      </c>
      <c r="I13" s="340" t="s">
        <v>524</v>
      </c>
      <c r="J13" s="341" t="s">
        <v>11</v>
      </c>
      <c r="K13" s="386" t="s">
        <v>1176</v>
      </c>
      <c r="L13" s="438"/>
      <c r="M13" s="426"/>
      <c r="N13" s="344" t="s">
        <v>993</v>
      </c>
      <c r="O13" s="439"/>
    </row>
    <row r="14" spans="2:15" s="3" customFormat="1" hidden="1" x14ac:dyDescent="0.25">
      <c r="B14" s="241"/>
      <c r="D14" s="355">
        <v>5170</v>
      </c>
      <c r="E14" s="355" t="s">
        <v>526</v>
      </c>
      <c r="F14" s="356">
        <v>3</v>
      </c>
      <c r="G14" s="357"/>
      <c r="H14" s="356"/>
      <c r="I14" s="357"/>
      <c r="J14" s="356" t="s">
        <v>7</v>
      </c>
      <c r="K14" s="355" t="s">
        <v>526</v>
      </c>
      <c r="L14" s="440"/>
      <c r="M14" s="430"/>
      <c r="N14" s="359" t="s">
        <v>993</v>
      </c>
      <c r="O14" s="441"/>
    </row>
    <row r="15" spans="2:15" s="3" customFormat="1" x14ac:dyDescent="0.25">
      <c r="B15" s="241"/>
      <c r="D15" s="339">
        <v>5170.01</v>
      </c>
      <c r="E15" s="306" t="s">
        <v>527</v>
      </c>
      <c r="F15" s="341">
        <v>4</v>
      </c>
      <c r="G15" s="340"/>
      <c r="H15" s="341">
        <v>5170</v>
      </c>
      <c r="I15" s="340" t="s">
        <v>528</v>
      </c>
      <c r="J15" s="341" t="s">
        <v>11</v>
      </c>
      <c r="K15" s="386" t="s">
        <v>1177</v>
      </c>
      <c r="L15" s="438"/>
      <c r="M15" s="426"/>
      <c r="N15" s="344" t="s">
        <v>993</v>
      </c>
      <c r="O15" s="439"/>
    </row>
    <row r="16" spans="2:15" s="3" customFormat="1" hidden="1" x14ac:dyDescent="0.25">
      <c r="B16" s="241"/>
      <c r="D16" s="355">
        <v>5180</v>
      </c>
      <c r="E16" s="355" t="s">
        <v>529</v>
      </c>
      <c r="F16" s="356">
        <v>3</v>
      </c>
      <c r="G16" s="357"/>
      <c r="H16" s="356"/>
      <c r="I16" s="357"/>
      <c r="J16" s="356" t="s">
        <v>7</v>
      </c>
      <c r="K16" s="355" t="s">
        <v>529</v>
      </c>
      <c r="L16" s="440"/>
      <c r="M16" s="430"/>
      <c r="N16" s="359" t="s">
        <v>993</v>
      </c>
      <c r="O16" s="441"/>
    </row>
    <row r="17" spans="2:17" s="3" customFormat="1" x14ac:dyDescent="0.25">
      <c r="B17" s="241"/>
      <c r="D17" s="339">
        <v>5180.01</v>
      </c>
      <c r="E17" s="306" t="s">
        <v>530</v>
      </c>
      <c r="F17" s="341">
        <v>4</v>
      </c>
      <c r="G17" s="340"/>
      <c r="H17" s="341">
        <v>5180</v>
      </c>
      <c r="I17" s="340" t="s">
        <v>531</v>
      </c>
      <c r="J17" s="341" t="s">
        <v>11</v>
      </c>
      <c r="K17" s="386" t="s">
        <v>531</v>
      </c>
      <c r="L17" s="438"/>
      <c r="M17" s="426"/>
      <c r="N17" s="344" t="s">
        <v>993</v>
      </c>
      <c r="O17" s="439"/>
    </row>
    <row r="18" spans="2:17" s="3" customFormat="1" hidden="1" x14ac:dyDescent="0.25">
      <c r="B18" s="241"/>
      <c r="D18" s="355">
        <v>5190</v>
      </c>
      <c r="E18" s="355" t="s">
        <v>532</v>
      </c>
      <c r="F18" s="356">
        <v>3</v>
      </c>
      <c r="G18" s="357"/>
      <c r="H18" s="356"/>
      <c r="I18" s="357"/>
      <c r="J18" s="356" t="s">
        <v>7</v>
      </c>
      <c r="K18" s="355" t="s">
        <v>532</v>
      </c>
      <c r="L18" s="440"/>
      <c r="M18" s="430"/>
      <c r="N18" s="359" t="s">
        <v>993</v>
      </c>
      <c r="O18" s="441"/>
    </row>
    <row r="19" spans="2:17" s="3" customFormat="1" x14ac:dyDescent="0.25">
      <c r="B19" s="241"/>
      <c r="D19" s="339">
        <v>5190.01</v>
      </c>
      <c r="E19" s="306" t="s">
        <v>533</v>
      </c>
      <c r="F19" s="341">
        <v>4</v>
      </c>
      <c r="G19" s="340"/>
      <c r="H19" s="341">
        <v>5190</v>
      </c>
      <c r="I19" s="340" t="s">
        <v>534</v>
      </c>
      <c r="J19" s="341" t="s">
        <v>11</v>
      </c>
      <c r="K19" s="386" t="s">
        <v>1178</v>
      </c>
      <c r="L19" s="438"/>
      <c r="M19" s="426"/>
      <c r="N19" s="344" t="s">
        <v>993</v>
      </c>
      <c r="O19" s="439"/>
    </row>
    <row r="20" spans="2:17" s="3" customFormat="1" x14ac:dyDescent="0.25">
      <c r="B20" s="241"/>
      <c r="D20" s="339">
        <v>5190.1099999999997</v>
      </c>
      <c r="E20" s="306" t="s">
        <v>535</v>
      </c>
      <c r="F20" s="341">
        <v>4</v>
      </c>
      <c r="G20" s="442"/>
      <c r="H20" s="341">
        <v>5191</v>
      </c>
      <c r="I20" s="442" t="s">
        <v>535</v>
      </c>
      <c r="J20" s="341" t="s">
        <v>11</v>
      </c>
      <c r="K20" s="386" t="s">
        <v>535</v>
      </c>
      <c r="L20" s="438"/>
      <c r="M20" s="426"/>
      <c r="N20" s="344" t="s">
        <v>993</v>
      </c>
      <c r="O20" s="439"/>
    </row>
    <row r="21" spans="2:17" s="3" customFormat="1" x14ac:dyDescent="0.25">
      <c r="B21" s="241"/>
      <c r="D21" s="339">
        <v>5190.12</v>
      </c>
      <c r="E21" s="306" t="s">
        <v>536</v>
      </c>
      <c r="F21" s="341">
        <v>4</v>
      </c>
      <c r="G21" s="443"/>
      <c r="H21" s="341">
        <v>5192</v>
      </c>
      <c r="I21" s="443" t="s">
        <v>537</v>
      </c>
      <c r="J21" s="341" t="s">
        <v>11</v>
      </c>
      <c r="K21" s="386" t="s">
        <v>1179</v>
      </c>
      <c r="L21" s="438"/>
      <c r="M21" s="426"/>
      <c r="N21" s="344" t="s">
        <v>993</v>
      </c>
      <c r="O21" s="439"/>
    </row>
    <row r="22" spans="2:17" s="3" customFormat="1" x14ac:dyDescent="0.25">
      <c r="B22" s="241"/>
      <c r="D22" s="339">
        <v>5190.13</v>
      </c>
      <c r="E22" s="306" t="s">
        <v>538</v>
      </c>
      <c r="F22" s="341">
        <v>4</v>
      </c>
      <c r="G22" s="442"/>
      <c r="H22" s="341">
        <v>5193</v>
      </c>
      <c r="I22" s="442" t="s">
        <v>539</v>
      </c>
      <c r="J22" s="341" t="s">
        <v>11</v>
      </c>
      <c r="K22" s="386" t="s">
        <v>539</v>
      </c>
      <c r="L22" s="438"/>
      <c r="M22" s="426"/>
      <c r="N22" s="344" t="s">
        <v>993</v>
      </c>
      <c r="O22" s="439"/>
    </row>
    <row r="23" spans="2:17" s="3" customFormat="1" x14ac:dyDescent="0.25">
      <c r="B23" s="241"/>
      <c r="D23" s="339">
        <v>5190.1400000000003</v>
      </c>
      <c r="E23" s="306" t="s">
        <v>540</v>
      </c>
      <c r="F23" s="341">
        <v>4</v>
      </c>
      <c r="G23" s="442"/>
      <c r="H23" s="341">
        <v>5194</v>
      </c>
      <c r="I23" s="442" t="s">
        <v>540</v>
      </c>
      <c r="J23" s="341" t="s">
        <v>11</v>
      </c>
      <c r="K23" s="386" t="s">
        <v>540</v>
      </c>
      <c r="L23" s="438"/>
      <c r="M23" s="426"/>
      <c r="N23" s="344" t="s">
        <v>993</v>
      </c>
      <c r="O23" s="439"/>
    </row>
    <row r="24" spans="2:17" s="3" customFormat="1" hidden="1" x14ac:dyDescent="0.25">
      <c r="B24" s="241"/>
      <c r="D24" s="444">
        <v>5190.1499999999996</v>
      </c>
      <c r="E24" s="445" t="s">
        <v>541</v>
      </c>
      <c r="F24" s="446">
        <v>4</v>
      </c>
      <c r="G24" s="447"/>
      <c r="H24" s="446">
        <v>5195</v>
      </c>
      <c r="I24" s="447" t="s">
        <v>542</v>
      </c>
      <c r="J24" s="446" t="s">
        <v>11</v>
      </c>
      <c r="K24" s="448"/>
      <c r="L24" s="449"/>
      <c r="M24" s="450"/>
      <c r="N24" s="451" t="s">
        <v>993</v>
      </c>
      <c r="O24" s="452"/>
    </row>
    <row r="25" spans="2:17" s="3" customFormat="1" hidden="1" x14ac:dyDescent="0.25">
      <c r="B25" s="241"/>
      <c r="D25" s="444">
        <v>5190.16</v>
      </c>
      <c r="E25" s="445" t="s">
        <v>543</v>
      </c>
      <c r="F25" s="446">
        <v>4</v>
      </c>
      <c r="G25" s="453"/>
      <c r="H25" s="446"/>
      <c r="I25" s="447"/>
      <c r="J25" s="446" t="s">
        <v>11</v>
      </c>
      <c r="K25" s="448"/>
      <c r="L25" s="449"/>
      <c r="M25" s="450"/>
      <c r="N25" s="451" t="s">
        <v>993</v>
      </c>
      <c r="O25" s="452"/>
    </row>
    <row r="26" spans="2:17" s="8" customFormat="1" ht="15.75" collapsed="1" thickBot="1" x14ac:dyDescent="0.3">
      <c r="B26" s="242"/>
      <c r="D26" s="600">
        <v>5100</v>
      </c>
      <c r="E26" s="601" t="s">
        <v>513</v>
      </c>
      <c r="F26" s="602">
        <v>2</v>
      </c>
      <c r="G26" s="603"/>
      <c r="H26" s="602"/>
      <c r="I26" s="603"/>
      <c r="J26" s="602" t="s">
        <v>7</v>
      </c>
      <c r="K26" s="601" t="s">
        <v>513</v>
      </c>
      <c r="L26" s="617"/>
      <c r="M26" s="618">
        <f>SUM(M8+M9+M13+M15+M17+M19+M20+M21+M22+M23)</f>
        <v>0</v>
      </c>
      <c r="N26" s="619" t="s">
        <v>993</v>
      </c>
      <c r="O26" s="620"/>
    </row>
    <row r="27" spans="2:17" s="8" customFormat="1" ht="15.75" thickBot="1" x14ac:dyDescent="0.3">
      <c r="B27" s="15"/>
      <c r="D27" s="563"/>
      <c r="E27" s="571"/>
      <c r="F27" s="572"/>
      <c r="G27" s="571"/>
      <c r="H27" s="572"/>
      <c r="I27" s="571"/>
      <c r="J27" s="572"/>
      <c r="K27" s="573"/>
      <c r="L27" s="574"/>
      <c r="M27" s="575"/>
      <c r="N27" s="576"/>
      <c r="O27" s="577"/>
    </row>
    <row r="28" spans="2:17" s="3" customFormat="1" ht="15.75" hidden="1" thickBot="1" x14ac:dyDescent="0.3">
      <c r="B28" s="15"/>
      <c r="D28" s="454">
        <v>5220</v>
      </c>
      <c r="E28" s="455" t="s">
        <v>545</v>
      </c>
      <c r="F28" s="456">
        <v>3</v>
      </c>
      <c r="G28" s="457"/>
      <c r="H28" s="456"/>
      <c r="I28" s="458"/>
      <c r="J28" s="456" t="s">
        <v>7</v>
      </c>
      <c r="K28" s="455" t="s">
        <v>545</v>
      </c>
      <c r="L28" s="459"/>
      <c r="M28" s="460">
        <f>SUM(M29)</f>
        <v>0</v>
      </c>
      <c r="N28" s="461" t="s">
        <v>994</v>
      </c>
      <c r="O28" s="462"/>
    </row>
    <row r="29" spans="2:17" s="3" customFormat="1" x14ac:dyDescent="0.25">
      <c r="B29" s="240">
        <v>5200</v>
      </c>
      <c r="D29" s="339">
        <v>5220.01</v>
      </c>
      <c r="E29" s="306" t="s">
        <v>546</v>
      </c>
      <c r="F29" s="341">
        <v>4</v>
      </c>
      <c r="G29" s="340"/>
      <c r="H29" s="341">
        <v>5220</v>
      </c>
      <c r="I29" s="340" t="s">
        <v>547</v>
      </c>
      <c r="J29" s="341" t="s">
        <v>11</v>
      </c>
      <c r="K29" s="386" t="s">
        <v>1545</v>
      </c>
      <c r="L29" s="438"/>
      <c r="M29" s="426"/>
      <c r="N29" s="344" t="s">
        <v>994</v>
      </c>
      <c r="O29" s="463"/>
      <c r="Q29"/>
    </row>
    <row r="30" spans="2:17" s="3" customFormat="1" hidden="1" x14ac:dyDescent="0.25">
      <c r="B30" s="241"/>
      <c r="D30" s="355">
        <v>5230</v>
      </c>
      <c r="E30" s="355" t="s">
        <v>548</v>
      </c>
      <c r="F30" s="356">
        <v>3</v>
      </c>
      <c r="G30" s="357"/>
      <c r="H30" s="356"/>
      <c r="I30" s="357"/>
      <c r="J30" s="356" t="s">
        <v>7</v>
      </c>
      <c r="K30" s="355" t="s">
        <v>548</v>
      </c>
      <c r="L30" s="440"/>
      <c r="M30" s="430"/>
      <c r="N30" s="359" t="s">
        <v>994</v>
      </c>
      <c r="O30" s="441"/>
    </row>
    <row r="31" spans="2:17" s="3" customFormat="1" hidden="1" x14ac:dyDescent="0.25">
      <c r="B31" s="241"/>
      <c r="D31" s="346">
        <v>5230.01</v>
      </c>
      <c r="E31" s="349" t="s">
        <v>549</v>
      </c>
      <c r="F31" s="348">
        <v>4</v>
      </c>
      <c r="G31" s="347"/>
      <c r="H31" s="348"/>
      <c r="I31" s="347"/>
      <c r="J31" s="348" t="s">
        <v>11</v>
      </c>
      <c r="K31" s="382" t="s">
        <v>554</v>
      </c>
      <c r="L31" s="464"/>
      <c r="M31" s="435"/>
      <c r="N31" s="352" t="s">
        <v>994</v>
      </c>
      <c r="O31" s="465"/>
    </row>
    <row r="32" spans="2:17" s="3" customFormat="1" hidden="1" x14ac:dyDescent="0.25">
      <c r="B32" s="241"/>
      <c r="D32" s="355">
        <v>5240</v>
      </c>
      <c r="E32" s="355" t="s">
        <v>550</v>
      </c>
      <c r="F32" s="356">
        <v>3</v>
      </c>
      <c r="G32" s="357"/>
      <c r="H32" s="356"/>
      <c r="I32" s="357"/>
      <c r="J32" s="356" t="s">
        <v>7</v>
      </c>
      <c r="K32" s="355" t="s">
        <v>550</v>
      </c>
      <c r="L32" s="440"/>
      <c r="M32" s="430"/>
      <c r="N32" s="359" t="s">
        <v>994</v>
      </c>
      <c r="O32" s="441"/>
    </row>
    <row r="33" spans="2:15" s="3" customFormat="1" x14ac:dyDescent="0.25">
      <c r="B33" s="241" t="s">
        <v>1492</v>
      </c>
      <c r="D33" s="339">
        <v>5240.01</v>
      </c>
      <c r="E33" s="306" t="s">
        <v>551</v>
      </c>
      <c r="F33" s="341">
        <v>4</v>
      </c>
      <c r="G33" s="340"/>
      <c r="H33" s="341">
        <v>5240</v>
      </c>
      <c r="I33" s="340" t="s">
        <v>525</v>
      </c>
      <c r="J33" s="341" t="s">
        <v>11</v>
      </c>
      <c r="K33" s="386" t="s">
        <v>1544</v>
      </c>
      <c r="L33" s="438"/>
      <c r="M33" s="426"/>
      <c r="N33" s="344" t="s">
        <v>994</v>
      </c>
      <c r="O33" s="463"/>
    </row>
    <row r="34" spans="2:15" s="3" customFormat="1" hidden="1" x14ac:dyDescent="0.25">
      <c r="B34" s="241"/>
      <c r="D34" s="355">
        <v>5250</v>
      </c>
      <c r="E34" s="355" t="s">
        <v>552</v>
      </c>
      <c r="F34" s="356">
        <v>3</v>
      </c>
      <c r="G34" s="357"/>
      <c r="H34" s="356"/>
      <c r="I34" s="357"/>
      <c r="J34" s="356" t="s">
        <v>7</v>
      </c>
      <c r="K34" s="355" t="s">
        <v>552</v>
      </c>
      <c r="L34" s="440"/>
      <c r="M34" s="430"/>
      <c r="N34" s="359" t="s">
        <v>994</v>
      </c>
      <c r="O34" s="441"/>
    </row>
    <row r="35" spans="2:15" s="3" customFormat="1" x14ac:dyDescent="0.25">
      <c r="B35" s="241"/>
      <c r="D35" s="339">
        <v>5250.01</v>
      </c>
      <c r="E35" s="306" t="s">
        <v>553</v>
      </c>
      <c r="F35" s="341">
        <v>4</v>
      </c>
      <c r="G35" s="340"/>
      <c r="H35" s="341">
        <v>5250</v>
      </c>
      <c r="I35" s="340" t="s">
        <v>554</v>
      </c>
      <c r="J35" s="341" t="s">
        <v>11</v>
      </c>
      <c r="K35" s="386" t="s">
        <v>1543</v>
      </c>
      <c r="L35" s="438"/>
      <c r="M35" s="426"/>
      <c r="N35" s="344" t="s">
        <v>994</v>
      </c>
      <c r="O35" s="463"/>
    </row>
    <row r="36" spans="2:15" s="3" customFormat="1" hidden="1" x14ac:dyDescent="0.25">
      <c r="B36" s="241"/>
      <c r="D36" s="355">
        <v>5270</v>
      </c>
      <c r="E36" s="355" t="s">
        <v>555</v>
      </c>
      <c r="F36" s="356">
        <v>3</v>
      </c>
      <c r="G36" s="357"/>
      <c r="H36" s="356"/>
      <c r="I36" s="357"/>
      <c r="J36" s="356" t="s">
        <v>7</v>
      </c>
      <c r="K36" s="355" t="s">
        <v>555</v>
      </c>
      <c r="L36" s="440"/>
      <c r="M36" s="430"/>
      <c r="N36" s="359" t="s">
        <v>994</v>
      </c>
      <c r="O36" s="441"/>
    </row>
    <row r="37" spans="2:15" s="3" customFormat="1" x14ac:dyDescent="0.25">
      <c r="B37" s="241"/>
      <c r="D37" s="339">
        <v>5270.01</v>
      </c>
      <c r="E37" s="306" t="s">
        <v>556</v>
      </c>
      <c r="F37" s="341">
        <v>4</v>
      </c>
      <c r="G37" s="340"/>
      <c r="H37" s="341">
        <v>5270</v>
      </c>
      <c r="I37" s="340" t="s">
        <v>557</v>
      </c>
      <c r="J37" s="341" t="s">
        <v>11</v>
      </c>
      <c r="K37" s="386" t="s">
        <v>1542</v>
      </c>
      <c r="L37" s="438"/>
      <c r="M37" s="426"/>
      <c r="N37" s="344" t="s">
        <v>994</v>
      </c>
      <c r="O37" s="463"/>
    </row>
    <row r="38" spans="2:15" s="3" customFormat="1" hidden="1" x14ac:dyDescent="0.25">
      <c r="B38" s="241"/>
      <c r="D38" s="355">
        <v>5290</v>
      </c>
      <c r="E38" s="355" t="s">
        <v>558</v>
      </c>
      <c r="F38" s="356">
        <v>3</v>
      </c>
      <c r="G38" s="357"/>
      <c r="H38" s="356"/>
      <c r="I38" s="357"/>
      <c r="J38" s="356" t="s">
        <v>7</v>
      </c>
      <c r="K38" s="355" t="s">
        <v>558</v>
      </c>
      <c r="L38" s="440"/>
      <c r="M38" s="430"/>
      <c r="N38" s="359" t="s">
        <v>994</v>
      </c>
      <c r="O38" s="441"/>
    </row>
    <row r="39" spans="2:15" s="3" customFormat="1" x14ac:dyDescent="0.25">
      <c r="B39" s="241"/>
      <c r="D39" s="339">
        <v>5290.01</v>
      </c>
      <c r="E39" s="306" t="s">
        <v>559</v>
      </c>
      <c r="F39" s="341">
        <v>4</v>
      </c>
      <c r="G39" s="340"/>
      <c r="H39" s="341">
        <v>5290</v>
      </c>
      <c r="I39" s="340" t="s">
        <v>560</v>
      </c>
      <c r="J39" s="341" t="s">
        <v>11</v>
      </c>
      <c r="K39" s="386" t="s">
        <v>1541</v>
      </c>
      <c r="L39" s="438"/>
      <c r="M39" s="426"/>
      <c r="N39" s="344" t="s">
        <v>994</v>
      </c>
      <c r="O39" s="463"/>
    </row>
    <row r="40" spans="2:15" s="8" customFormat="1" ht="16.5" customHeight="1" collapsed="1" thickBot="1" x14ac:dyDescent="0.3">
      <c r="B40" s="242"/>
      <c r="D40" s="600">
        <v>5200</v>
      </c>
      <c r="E40" s="601" t="s">
        <v>544</v>
      </c>
      <c r="F40" s="602">
        <v>2</v>
      </c>
      <c r="G40" s="620"/>
      <c r="H40" s="602"/>
      <c r="I40" s="621"/>
      <c r="J40" s="602" t="s">
        <v>7</v>
      </c>
      <c r="K40" s="601" t="s">
        <v>1540</v>
      </c>
      <c r="L40" s="622"/>
      <c r="M40" s="618">
        <f>SUM(M29+M33+M35+M37+M39)</f>
        <v>0</v>
      </c>
      <c r="N40" s="606" t="s">
        <v>994</v>
      </c>
      <c r="O40" s="623"/>
    </row>
    <row r="41" spans="2:15" s="8" customFormat="1" ht="16.5" customHeight="1" thickBot="1" x14ac:dyDescent="0.3">
      <c r="B41" s="15"/>
      <c r="D41" s="563"/>
      <c r="E41" s="571"/>
      <c r="F41" s="572"/>
      <c r="G41" s="571"/>
      <c r="H41" s="572"/>
      <c r="I41" s="571"/>
      <c r="J41" s="572"/>
      <c r="K41" s="573"/>
      <c r="L41" s="580"/>
      <c r="M41" s="575"/>
      <c r="N41" s="576"/>
      <c r="O41" s="581"/>
    </row>
    <row r="42" spans="2:15" s="3" customFormat="1" ht="15.75" hidden="1" thickBot="1" x14ac:dyDescent="0.3">
      <c r="B42" s="15"/>
      <c r="D42" s="454">
        <v>5301</v>
      </c>
      <c r="E42" s="455" t="s">
        <v>562</v>
      </c>
      <c r="F42" s="456">
        <v>3</v>
      </c>
      <c r="G42" s="466"/>
      <c r="H42" s="456"/>
      <c r="I42" s="466"/>
      <c r="J42" s="456" t="s">
        <v>7</v>
      </c>
      <c r="K42" s="455" t="s">
        <v>562</v>
      </c>
      <c r="L42" s="459"/>
      <c r="M42" s="460">
        <f>SUM(M43:M43)</f>
        <v>0</v>
      </c>
      <c r="N42" s="461" t="s">
        <v>993</v>
      </c>
      <c r="O42" s="462"/>
    </row>
    <row r="43" spans="2:15" s="3" customFormat="1" ht="15.75" hidden="1" thickBot="1" x14ac:dyDescent="0.3">
      <c r="B43" s="15"/>
      <c r="D43" s="444">
        <v>5301.01</v>
      </c>
      <c r="E43" s="445" t="s">
        <v>563</v>
      </c>
      <c r="F43" s="446">
        <v>4</v>
      </c>
      <c r="G43" s="467"/>
      <c r="H43" s="446"/>
      <c r="I43" s="467"/>
      <c r="J43" s="446" t="s">
        <v>11</v>
      </c>
      <c r="K43" s="468" t="s">
        <v>1183</v>
      </c>
      <c r="L43" s="449"/>
      <c r="M43" s="450"/>
      <c r="N43" s="451" t="s">
        <v>993</v>
      </c>
      <c r="O43" s="452"/>
    </row>
    <row r="44" spans="2:15" s="3" customFormat="1" ht="15.75" hidden="1" collapsed="1" thickBot="1" x14ac:dyDescent="0.3">
      <c r="B44" s="15"/>
      <c r="D44" s="454">
        <v>5310</v>
      </c>
      <c r="E44" s="455" t="s">
        <v>931</v>
      </c>
      <c r="F44" s="456">
        <v>3</v>
      </c>
      <c r="G44" s="467"/>
      <c r="H44" s="456"/>
      <c r="I44" s="466"/>
      <c r="J44" s="456" t="s">
        <v>11</v>
      </c>
      <c r="K44" s="445"/>
      <c r="L44" s="469"/>
      <c r="M44" s="460">
        <f>SUM(M45:M50)</f>
        <v>0</v>
      </c>
      <c r="N44" s="461" t="s">
        <v>993</v>
      </c>
      <c r="O44" s="452"/>
    </row>
    <row r="45" spans="2:15" s="3" customFormat="1" ht="15.75" hidden="1" thickBot="1" x14ac:dyDescent="0.3">
      <c r="B45" s="15"/>
      <c r="D45" s="444">
        <v>5310.01</v>
      </c>
      <c r="E45" s="445" t="s">
        <v>932</v>
      </c>
      <c r="F45" s="446">
        <v>4</v>
      </c>
      <c r="G45" s="467"/>
      <c r="H45" s="446"/>
      <c r="I45" s="467"/>
      <c r="J45" s="446" t="s">
        <v>11</v>
      </c>
      <c r="K45" s="468"/>
      <c r="L45" s="469"/>
      <c r="M45" s="450"/>
      <c r="N45" s="451" t="s">
        <v>993</v>
      </c>
      <c r="O45" s="452"/>
    </row>
    <row r="46" spans="2:15" s="3" customFormat="1" x14ac:dyDescent="0.25">
      <c r="B46" s="240">
        <v>5300</v>
      </c>
      <c r="D46" s="339">
        <v>5310.14</v>
      </c>
      <c r="E46" s="306" t="s">
        <v>933</v>
      </c>
      <c r="F46" s="341">
        <v>4</v>
      </c>
      <c r="G46" s="340"/>
      <c r="H46" s="341">
        <v>5303</v>
      </c>
      <c r="I46" s="306" t="s">
        <v>933</v>
      </c>
      <c r="J46" s="341" t="s">
        <v>11</v>
      </c>
      <c r="K46" s="386" t="s">
        <v>1184</v>
      </c>
      <c r="L46" s="470"/>
      <c r="M46" s="426"/>
      <c r="N46" s="344" t="s">
        <v>993</v>
      </c>
      <c r="O46" s="439"/>
    </row>
    <row r="47" spans="2:15" s="3" customFormat="1" x14ac:dyDescent="0.25">
      <c r="B47" s="241" t="s">
        <v>1493</v>
      </c>
      <c r="D47" s="339">
        <v>5310.24</v>
      </c>
      <c r="E47" s="306" t="s">
        <v>934</v>
      </c>
      <c r="F47" s="341">
        <v>4</v>
      </c>
      <c r="G47" s="340"/>
      <c r="H47" s="341">
        <v>5307</v>
      </c>
      <c r="I47" s="306" t="s">
        <v>934</v>
      </c>
      <c r="J47" s="341" t="s">
        <v>11</v>
      </c>
      <c r="K47" s="386" t="s">
        <v>1185</v>
      </c>
      <c r="L47" s="470"/>
      <c r="M47" s="426"/>
      <c r="N47" s="344" t="s">
        <v>993</v>
      </c>
      <c r="O47" s="439"/>
    </row>
    <row r="48" spans="2:15" s="3" customFormat="1" x14ac:dyDescent="0.25">
      <c r="B48" s="241" t="s">
        <v>1494</v>
      </c>
      <c r="D48" s="339">
        <v>5310.34</v>
      </c>
      <c r="E48" s="306" t="s">
        <v>935</v>
      </c>
      <c r="F48" s="341">
        <v>4</v>
      </c>
      <c r="G48" s="340"/>
      <c r="H48" s="341">
        <v>5312</v>
      </c>
      <c r="I48" s="306" t="s">
        <v>935</v>
      </c>
      <c r="J48" s="341" t="s">
        <v>11</v>
      </c>
      <c r="K48" s="386" t="s">
        <v>1186</v>
      </c>
      <c r="L48" s="470"/>
      <c r="M48" s="426"/>
      <c r="N48" s="344" t="s">
        <v>993</v>
      </c>
      <c r="O48" s="439"/>
    </row>
    <row r="49" spans="2:15" s="3" customFormat="1" x14ac:dyDescent="0.25">
      <c r="B49" s="241" t="s">
        <v>1481</v>
      </c>
      <c r="D49" s="339">
        <v>5310.44</v>
      </c>
      <c r="E49" s="306" t="s">
        <v>936</v>
      </c>
      <c r="F49" s="341">
        <v>4</v>
      </c>
      <c r="G49" s="340"/>
      <c r="H49" s="341">
        <v>5317</v>
      </c>
      <c r="I49" s="306" t="s">
        <v>936</v>
      </c>
      <c r="J49" s="341" t="s">
        <v>11</v>
      </c>
      <c r="K49" s="386" t="s">
        <v>1187</v>
      </c>
      <c r="L49" s="470"/>
      <c r="M49" s="426"/>
      <c r="N49" s="344" t="s">
        <v>993</v>
      </c>
      <c r="O49" s="439"/>
    </row>
    <row r="50" spans="2:15" s="3" customFormat="1" hidden="1" x14ac:dyDescent="0.25">
      <c r="B50" s="241"/>
      <c r="D50" s="346">
        <v>5310.94</v>
      </c>
      <c r="E50" s="349" t="s">
        <v>937</v>
      </c>
      <c r="F50" s="348">
        <v>4</v>
      </c>
      <c r="G50" s="347"/>
      <c r="H50" s="348">
        <v>5327</v>
      </c>
      <c r="I50" s="349" t="s">
        <v>937</v>
      </c>
      <c r="J50" s="348" t="s">
        <v>11</v>
      </c>
      <c r="K50" s="349"/>
      <c r="L50" s="471"/>
      <c r="M50" s="435"/>
      <c r="N50" s="352" t="s">
        <v>993</v>
      </c>
      <c r="O50" s="465"/>
    </row>
    <row r="51" spans="2:15" s="3" customFormat="1" hidden="1" x14ac:dyDescent="0.25">
      <c r="B51" s="241"/>
      <c r="D51" s="355">
        <v>5320</v>
      </c>
      <c r="E51" s="355" t="s">
        <v>938</v>
      </c>
      <c r="F51" s="356">
        <v>3</v>
      </c>
      <c r="G51" s="347"/>
      <c r="H51" s="356"/>
      <c r="I51" s="357"/>
      <c r="J51" s="356" t="s">
        <v>11</v>
      </c>
      <c r="K51" s="349"/>
      <c r="L51" s="471"/>
      <c r="M51" s="430"/>
      <c r="N51" s="359" t="s">
        <v>993</v>
      </c>
      <c r="O51" s="465"/>
    </row>
    <row r="52" spans="2:15" s="3" customFormat="1" hidden="1" x14ac:dyDescent="0.25">
      <c r="B52" s="241"/>
      <c r="D52" s="346">
        <v>5320.01</v>
      </c>
      <c r="E52" s="349" t="s">
        <v>939</v>
      </c>
      <c r="F52" s="348">
        <v>4</v>
      </c>
      <c r="G52" s="347"/>
      <c r="H52" s="348"/>
      <c r="I52" s="349"/>
      <c r="J52" s="348" t="s">
        <v>11</v>
      </c>
      <c r="K52" s="349"/>
      <c r="L52" s="471"/>
      <c r="M52" s="435"/>
      <c r="N52" s="352" t="s">
        <v>993</v>
      </c>
      <c r="O52" s="465"/>
    </row>
    <row r="53" spans="2:15" s="3" customFormat="1" x14ac:dyDescent="0.25">
      <c r="B53" s="241"/>
      <c r="D53" s="339">
        <v>5320.34</v>
      </c>
      <c r="E53" s="306" t="s">
        <v>565</v>
      </c>
      <c r="F53" s="341">
        <v>4</v>
      </c>
      <c r="G53" s="340"/>
      <c r="H53" s="341">
        <v>5332</v>
      </c>
      <c r="I53" s="306" t="s">
        <v>565</v>
      </c>
      <c r="J53" s="341" t="s">
        <v>11</v>
      </c>
      <c r="K53" s="386" t="s">
        <v>565</v>
      </c>
      <c r="L53" s="470"/>
      <c r="M53" s="426"/>
      <c r="N53" s="344" t="s">
        <v>993</v>
      </c>
      <c r="O53" s="439"/>
    </row>
    <row r="54" spans="2:15" s="3" customFormat="1" x14ac:dyDescent="0.25">
      <c r="B54" s="241"/>
      <c r="D54" s="339">
        <v>5320.51</v>
      </c>
      <c r="E54" s="306" t="s">
        <v>942</v>
      </c>
      <c r="F54" s="341">
        <v>4</v>
      </c>
      <c r="G54" s="340"/>
      <c r="H54" s="341"/>
      <c r="I54" s="306"/>
      <c r="J54" s="341" t="s">
        <v>11</v>
      </c>
      <c r="K54" s="386" t="s">
        <v>953</v>
      </c>
      <c r="L54" s="470"/>
      <c r="M54" s="426"/>
      <c r="N54" s="344" t="s">
        <v>993</v>
      </c>
      <c r="O54" s="439"/>
    </row>
    <row r="55" spans="2:15" s="3" customFormat="1" hidden="1" x14ac:dyDescent="0.25">
      <c r="B55" s="241"/>
      <c r="D55" s="346">
        <v>5320.61</v>
      </c>
      <c r="E55" s="349" t="s">
        <v>944</v>
      </c>
      <c r="F55" s="348">
        <v>4</v>
      </c>
      <c r="G55" s="347"/>
      <c r="H55" s="348"/>
      <c r="I55" s="349"/>
      <c r="J55" s="348" t="s">
        <v>11</v>
      </c>
      <c r="K55" s="349"/>
      <c r="L55" s="471"/>
      <c r="M55" s="435"/>
      <c r="N55" s="352" t="s">
        <v>993</v>
      </c>
      <c r="O55" s="465"/>
    </row>
    <row r="56" spans="2:15" s="3" customFormat="1" x14ac:dyDescent="0.25">
      <c r="B56" s="241"/>
      <c r="D56" s="339">
        <v>5320.71</v>
      </c>
      <c r="E56" s="306" t="s">
        <v>574</v>
      </c>
      <c r="F56" s="341">
        <v>4</v>
      </c>
      <c r="G56" s="340"/>
      <c r="H56" s="341">
        <v>5370</v>
      </c>
      <c r="I56" s="306" t="s">
        <v>574</v>
      </c>
      <c r="J56" s="341" t="s">
        <v>11</v>
      </c>
      <c r="K56" s="386" t="s">
        <v>1188</v>
      </c>
      <c r="L56" s="470"/>
      <c r="M56" s="426"/>
      <c r="N56" s="344" t="s">
        <v>993</v>
      </c>
      <c r="O56" s="439"/>
    </row>
    <row r="57" spans="2:15" s="3" customFormat="1" hidden="1" x14ac:dyDescent="0.25">
      <c r="B57" s="241"/>
      <c r="D57" s="454">
        <v>5330</v>
      </c>
      <c r="E57" s="455" t="s">
        <v>948</v>
      </c>
      <c r="F57" s="456">
        <v>3</v>
      </c>
      <c r="G57" s="467"/>
      <c r="H57" s="456"/>
      <c r="I57" s="466"/>
      <c r="J57" s="456" t="s">
        <v>11</v>
      </c>
      <c r="K57" s="445"/>
      <c r="L57" s="469"/>
      <c r="M57" s="460">
        <f>SUM(M58:M58)</f>
        <v>0</v>
      </c>
      <c r="N57" s="461" t="s">
        <v>993</v>
      </c>
      <c r="O57" s="452"/>
    </row>
    <row r="58" spans="2:15" s="3" customFormat="1" hidden="1" x14ac:dyDescent="0.25">
      <c r="B58" s="241"/>
      <c r="D58" s="444">
        <v>5330.01</v>
      </c>
      <c r="E58" s="445" t="s">
        <v>949</v>
      </c>
      <c r="F58" s="446">
        <v>4</v>
      </c>
      <c r="G58" s="467"/>
      <c r="H58" s="446"/>
      <c r="I58" s="467"/>
      <c r="J58" s="446" t="s">
        <v>11</v>
      </c>
      <c r="K58" s="445"/>
      <c r="L58" s="469"/>
      <c r="M58" s="450"/>
      <c r="N58" s="451" t="s">
        <v>993</v>
      </c>
      <c r="O58" s="452"/>
    </row>
    <row r="59" spans="2:15" s="8" customFormat="1" ht="15.75" collapsed="1" thickBot="1" x14ac:dyDescent="0.3">
      <c r="B59" s="242"/>
      <c r="D59" s="600">
        <v>5300</v>
      </c>
      <c r="E59" s="601" t="s">
        <v>561</v>
      </c>
      <c r="F59" s="602">
        <v>2</v>
      </c>
      <c r="G59" s="603"/>
      <c r="H59" s="602"/>
      <c r="I59" s="603"/>
      <c r="J59" s="602" t="s">
        <v>7</v>
      </c>
      <c r="K59" s="601" t="s">
        <v>1183</v>
      </c>
      <c r="L59" s="622"/>
      <c r="M59" s="618">
        <f>SUM(M46+M47+M48+M49+M53+M54+M56)</f>
        <v>0</v>
      </c>
      <c r="N59" s="606" t="s">
        <v>993</v>
      </c>
      <c r="O59" s="623"/>
    </row>
    <row r="60" spans="2:15" ht="15.75" thickBot="1" x14ac:dyDescent="0.3">
      <c r="C60" s="226"/>
      <c r="D60" s="562"/>
      <c r="E60" s="562"/>
      <c r="F60" s="562"/>
      <c r="G60" s="562"/>
      <c r="H60" s="562"/>
      <c r="I60" s="562"/>
      <c r="J60" s="562"/>
      <c r="K60" s="562"/>
      <c r="L60" s="562"/>
      <c r="M60" s="582"/>
      <c r="N60" s="562"/>
      <c r="O60" s="562"/>
    </row>
    <row r="61" spans="2:15" s="3" customFormat="1" ht="15.75" hidden="1" thickBot="1" x14ac:dyDescent="0.3">
      <c r="B61" s="15"/>
      <c r="D61" s="454">
        <v>5410</v>
      </c>
      <c r="E61" s="455" t="s">
        <v>578</v>
      </c>
      <c r="F61" s="456">
        <v>3</v>
      </c>
      <c r="G61" s="466"/>
      <c r="H61" s="456"/>
      <c r="I61" s="466"/>
      <c r="J61" s="456" t="s">
        <v>7</v>
      </c>
      <c r="K61" s="455" t="s">
        <v>1244</v>
      </c>
      <c r="L61" s="459"/>
      <c r="M61" s="460">
        <f>SUM(M62)</f>
        <v>0</v>
      </c>
      <c r="N61" s="461" t="s">
        <v>993</v>
      </c>
      <c r="O61" s="472"/>
    </row>
    <row r="62" spans="2:15" s="3" customFormat="1" x14ac:dyDescent="0.25">
      <c r="B62" s="240">
        <v>5400</v>
      </c>
      <c r="D62" s="339">
        <v>5410.01</v>
      </c>
      <c r="E62" s="306" t="s">
        <v>579</v>
      </c>
      <c r="F62" s="341">
        <v>4</v>
      </c>
      <c r="G62" s="340"/>
      <c r="H62" s="341">
        <v>5410</v>
      </c>
      <c r="I62" s="340" t="s">
        <v>580</v>
      </c>
      <c r="J62" s="341" t="s">
        <v>11</v>
      </c>
      <c r="K62" s="386" t="s">
        <v>1189</v>
      </c>
      <c r="L62" s="438"/>
      <c r="M62" s="426"/>
      <c r="N62" s="344" t="s">
        <v>993</v>
      </c>
      <c r="O62" s="345"/>
    </row>
    <row r="63" spans="2:15" s="3" customFormat="1" hidden="1" x14ac:dyDescent="0.25">
      <c r="B63" s="241"/>
      <c r="D63" s="355">
        <v>5430</v>
      </c>
      <c r="E63" s="355" t="s">
        <v>581</v>
      </c>
      <c r="F63" s="356">
        <v>3</v>
      </c>
      <c r="G63" s="357"/>
      <c r="H63" s="356"/>
      <c r="I63" s="357"/>
      <c r="J63" s="356" t="s">
        <v>7</v>
      </c>
      <c r="K63" s="355" t="s">
        <v>581</v>
      </c>
      <c r="L63" s="440"/>
      <c r="M63" s="430"/>
      <c r="N63" s="359" t="s">
        <v>993</v>
      </c>
      <c r="O63" s="365"/>
    </row>
    <row r="64" spans="2:15" s="3" customFormat="1" x14ac:dyDescent="0.25">
      <c r="B64" s="241" t="s">
        <v>1495</v>
      </c>
      <c r="D64" s="339">
        <v>5430.01</v>
      </c>
      <c r="E64" s="306" t="s">
        <v>581</v>
      </c>
      <c r="F64" s="341">
        <v>4</v>
      </c>
      <c r="G64" s="340"/>
      <c r="H64" s="341">
        <v>5430</v>
      </c>
      <c r="I64" s="340" t="s">
        <v>582</v>
      </c>
      <c r="J64" s="341" t="s">
        <v>11</v>
      </c>
      <c r="K64" s="386" t="s">
        <v>1190</v>
      </c>
      <c r="L64" s="438"/>
      <c r="M64" s="426"/>
      <c r="N64" s="344" t="s">
        <v>993</v>
      </c>
      <c r="O64" s="439"/>
    </row>
    <row r="65" spans="2:15" s="3" customFormat="1" hidden="1" x14ac:dyDescent="0.25">
      <c r="B65" s="241"/>
      <c r="D65" s="355">
        <v>5440</v>
      </c>
      <c r="E65" s="355" t="s">
        <v>583</v>
      </c>
      <c r="F65" s="356">
        <v>3</v>
      </c>
      <c r="G65" s="357"/>
      <c r="H65" s="356"/>
      <c r="I65" s="357"/>
      <c r="J65" s="356" t="s">
        <v>7</v>
      </c>
      <c r="K65" s="355" t="s">
        <v>583</v>
      </c>
      <c r="L65" s="440"/>
      <c r="M65" s="430"/>
      <c r="N65" s="359" t="s">
        <v>993</v>
      </c>
      <c r="O65" s="441"/>
    </row>
    <row r="66" spans="2:15" s="3" customFormat="1" x14ac:dyDescent="0.25">
      <c r="B66" s="241" t="s">
        <v>1481</v>
      </c>
      <c r="D66" s="339">
        <v>5440.01</v>
      </c>
      <c r="E66" s="306" t="s">
        <v>583</v>
      </c>
      <c r="F66" s="341">
        <v>4</v>
      </c>
      <c r="G66" s="340"/>
      <c r="H66" s="341">
        <v>5440</v>
      </c>
      <c r="I66" s="340" t="s">
        <v>584</v>
      </c>
      <c r="J66" s="341" t="s">
        <v>11</v>
      </c>
      <c r="K66" s="386" t="s">
        <v>1191</v>
      </c>
      <c r="L66" s="438"/>
      <c r="M66" s="426"/>
      <c r="N66" s="344" t="s">
        <v>993</v>
      </c>
      <c r="O66" s="439"/>
    </row>
    <row r="67" spans="2:15" s="3" customFormat="1" hidden="1" x14ac:dyDescent="0.25">
      <c r="B67" s="241"/>
      <c r="D67" s="355">
        <v>5490</v>
      </c>
      <c r="E67" s="355" t="s">
        <v>585</v>
      </c>
      <c r="F67" s="356">
        <v>3</v>
      </c>
      <c r="G67" s="357"/>
      <c r="H67" s="356"/>
      <c r="I67" s="357"/>
      <c r="J67" s="356" t="s">
        <v>7</v>
      </c>
      <c r="K67" s="355" t="s">
        <v>585</v>
      </c>
      <c r="L67" s="440"/>
      <c r="M67" s="430"/>
      <c r="N67" s="359" t="s">
        <v>993</v>
      </c>
      <c r="O67" s="441"/>
    </row>
    <row r="68" spans="2:15" s="3" customFormat="1" x14ac:dyDescent="0.25">
      <c r="B68" s="241"/>
      <c r="D68" s="339">
        <v>5490.01</v>
      </c>
      <c r="E68" s="306" t="s">
        <v>585</v>
      </c>
      <c r="F68" s="341">
        <v>4</v>
      </c>
      <c r="G68" s="340"/>
      <c r="H68" s="341">
        <v>5490</v>
      </c>
      <c r="I68" s="340" t="s">
        <v>586</v>
      </c>
      <c r="J68" s="341" t="s">
        <v>11</v>
      </c>
      <c r="K68" s="386" t="s">
        <v>1192</v>
      </c>
      <c r="L68" s="438"/>
      <c r="M68" s="426"/>
      <c r="N68" s="344" t="s">
        <v>993</v>
      </c>
      <c r="O68" s="439"/>
    </row>
    <row r="69" spans="2:15" s="8" customFormat="1" ht="15.75" collapsed="1" thickBot="1" x14ac:dyDescent="0.3">
      <c r="B69" s="242"/>
      <c r="D69" s="600">
        <v>5400</v>
      </c>
      <c r="E69" s="601" t="s">
        <v>577</v>
      </c>
      <c r="F69" s="602">
        <v>2</v>
      </c>
      <c r="G69" s="603"/>
      <c r="H69" s="602"/>
      <c r="I69" s="603"/>
      <c r="J69" s="602" t="s">
        <v>7</v>
      </c>
      <c r="K69" s="601" t="s">
        <v>577</v>
      </c>
      <c r="L69" s="622"/>
      <c r="M69" s="618">
        <f>SUM(M62+M64+M66+M68)</f>
        <v>0</v>
      </c>
      <c r="N69" s="606" t="s">
        <v>993</v>
      </c>
      <c r="O69" s="607"/>
    </row>
    <row r="70" spans="2:15" ht="15.75" thickBot="1" x14ac:dyDescent="0.3">
      <c r="C70" s="226"/>
      <c r="D70" s="562"/>
      <c r="E70" s="562"/>
      <c r="F70" s="562"/>
      <c r="G70" s="562"/>
      <c r="H70" s="562"/>
      <c r="I70" s="562"/>
      <c r="J70" s="562"/>
      <c r="K70" s="562"/>
      <c r="L70" s="562"/>
      <c r="M70" s="582"/>
      <c r="N70" s="562"/>
      <c r="O70" s="562"/>
    </row>
    <row r="71" spans="2:15" ht="15.75" hidden="1" thickBot="1" x14ac:dyDescent="0.3">
      <c r="D71" s="454">
        <v>5910</v>
      </c>
      <c r="E71" s="455" t="s">
        <v>588</v>
      </c>
      <c r="F71" s="456">
        <v>3</v>
      </c>
      <c r="G71" s="466"/>
      <c r="H71" s="456"/>
      <c r="I71" s="466"/>
      <c r="J71" s="456" t="s">
        <v>7</v>
      </c>
      <c r="K71" s="455" t="s">
        <v>588</v>
      </c>
      <c r="L71" s="459"/>
      <c r="M71" s="460">
        <f>SUM(M72)</f>
        <v>0</v>
      </c>
      <c r="N71" s="461" t="s">
        <v>993</v>
      </c>
      <c r="O71" s="462"/>
    </row>
    <row r="72" spans="2:15" x14ac:dyDescent="0.25">
      <c r="B72" s="247">
        <v>5900</v>
      </c>
      <c r="D72" s="339">
        <v>5910.01</v>
      </c>
      <c r="E72" s="340" t="s">
        <v>588</v>
      </c>
      <c r="F72" s="341">
        <v>4</v>
      </c>
      <c r="G72" s="340"/>
      <c r="H72" s="341">
        <v>5910</v>
      </c>
      <c r="I72" s="340" t="s">
        <v>588</v>
      </c>
      <c r="J72" s="341" t="s">
        <v>11</v>
      </c>
      <c r="K72" s="386" t="s">
        <v>1193</v>
      </c>
      <c r="L72" s="438"/>
      <c r="M72" s="426"/>
      <c r="N72" s="344" t="s">
        <v>993</v>
      </c>
      <c r="O72" s="439"/>
    </row>
    <row r="73" spans="2:15" hidden="1" x14ac:dyDescent="0.25">
      <c r="B73" s="248"/>
      <c r="D73" s="355">
        <v>5920</v>
      </c>
      <c r="E73" s="473" t="s">
        <v>589</v>
      </c>
      <c r="F73" s="356">
        <v>3</v>
      </c>
      <c r="G73" s="357"/>
      <c r="H73" s="356"/>
      <c r="I73" s="357"/>
      <c r="J73" s="474" t="s">
        <v>7</v>
      </c>
      <c r="K73" s="475" t="s">
        <v>589</v>
      </c>
      <c r="L73" s="440"/>
      <c r="M73" s="430"/>
      <c r="N73" s="359" t="s">
        <v>993</v>
      </c>
      <c r="O73" s="441"/>
    </row>
    <row r="74" spans="2:15" x14ac:dyDescent="0.25">
      <c r="B74" s="248" t="s">
        <v>1496</v>
      </c>
      <c r="D74" s="339">
        <v>5920.01</v>
      </c>
      <c r="E74" s="340" t="s">
        <v>590</v>
      </c>
      <c r="F74" s="341">
        <v>4</v>
      </c>
      <c r="G74" s="442"/>
      <c r="H74" s="341">
        <v>5920</v>
      </c>
      <c r="I74" s="442" t="s">
        <v>591</v>
      </c>
      <c r="J74" s="341" t="s">
        <v>11</v>
      </c>
      <c r="K74" s="386" t="s">
        <v>591</v>
      </c>
      <c r="L74" s="438"/>
      <c r="M74" s="426"/>
      <c r="N74" s="344" t="s">
        <v>993</v>
      </c>
      <c r="O74" s="439"/>
    </row>
    <row r="75" spans="2:15" hidden="1" x14ac:dyDescent="0.25">
      <c r="B75" s="248"/>
      <c r="D75" s="346">
        <v>5920.11</v>
      </c>
      <c r="E75" s="347" t="s">
        <v>592</v>
      </c>
      <c r="F75" s="348">
        <v>4</v>
      </c>
      <c r="G75" s="476"/>
      <c r="H75" s="348"/>
      <c r="I75" s="476"/>
      <c r="J75" s="348" t="s">
        <v>11</v>
      </c>
      <c r="K75" s="433"/>
      <c r="L75" s="464"/>
      <c r="M75" s="435"/>
      <c r="N75" s="352" t="s">
        <v>993</v>
      </c>
      <c r="O75" s="465"/>
    </row>
    <row r="76" spans="2:15" hidden="1" x14ac:dyDescent="0.25">
      <c r="B76" s="248"/>
      <c r="D76" s="346">
        <v>5920.12</v>
      </c>
      <c r="E76" s="347" t="s">
        <v>593</v>
      </c>
      <c r="F76" s="348">
        <v>4</v>
      </c>
      <c r="G76" s="476"/>
      <c r="H76" s="348"/>
      <c r="I76" s="476"/>
      <c r="J76" s="348" t="s">
        <v>11</v>
      </c>
      <c r="K76" s="433"/>
      <c r="L76" s="464"/>
      <c r="M76" s="435"/>
      <c r="N76" s="352" t="s">
        <v>993</v>
      </c>
      <c r="O76" s="465"/>
    </row>
    <row r="77" spans="2:15" hidden="1" x14ac:dyDescent="0.25">
      <c r="B77" s="248"/>
      <c r="D77" s="346">
        <v>5920.21</v>
      </c>
      <c r="E77" s="347" t="s">
        <v>594</v>
      </c>
      <c r="F77" s="348">
        <v>4</v>
      </c>
      <c r="G77" s="476"/>
      <c r="H77" s="348"/>
      <c r="I77" s="476"/>
      <c r="J77" s="477" t="s">
        <v>11</v>
      </c>
      <c r="K77" s="433"/>
      <c r="L77" s="464"/>
      <c r="M77" s="435"/>
      <c r="N77" s="352" t="s">
        <v>993</v>
      </c>
      <c r="O77" s="465"/>
    </row>
    <row r="78" spans="2:15" hidden="1" x14ac:dyDescent="0.25">
      <c r="B78" s="248"/>
      <c r="D78" s="346">
        <v>5920.22</v>
      </c>
      <c r="E78" s="347" t="s">
        <v>595</v>
      </c>
      <c r="F78" s="348">
        <v>4</v>
      </c>
      <c r="G78" s="476"/>
      <c r="H78" s="348"/>
      <c r="I78" s="476"/>
      <c r="J78" s="477" t="s">
        <v>11</v>
      </c>
      <c r="K78" s="433"/>
      <c r="L78" s="464"/>
      <c r="M78" s="435"/>
      <c r="N78" s="352" t="s">
        <v>993</v>
      </c>
      <c r="O78" s="465"/>
    </row>
    <row r="79" spans="2:15" hidden="1" x14ac:dyDescent="0.25">
      <c r="B79" s="248"/>
      <c r="D79" s="346">
        <v>5920.23</v>
      </c>
      <c r="E79" s="347" t="s">
        <v>596</v>
      </c>
      <c r="F79" s="348">
        <v>4</v>
      </c>
      <c r="G79" s="476"/>
      <c r="H79" s="348"/>
      <c r="I79" s="476"/>
      <c r="J79" s="477" t="s">
        <v>11</v>
      </c>
      <c r="K79" s="433"/>
      <c r="L79" s="464"/>
      <c r="M79" s="435"/>
      <c r="N79" s="352" t="s">
        <v>993</v>
      </c>
      <c r="O79" s="465"/>
    </row>
    <row r="80" spans="2:15" hidden="1" x14ac:dyDescent="0.25">
      <c r="B80" s="248"/>
      <c r="D80" s="346">
        <v>5920.24</v>
      </c>
      <c r="E80" s="347" t="s">
        <v>597</v>
      </c>
      <c r="F80" s="348">
        <v>4</v>
      </c>
      <c r="G80" s="476"/>
      <c r="H80" s="348"/>
      <c r="I80" s="476"/>
      <c r="J80" s="477" t="s">
        <v>11</v>
      </c>
      <c r="K80" s="433"/>
      <c r="L80" s="464"/>
      <c r="M80" s="435"/>
      <c r="N80" s="352" t="s">
        <v>993</v>
      </c>
      <c r="O80" s="465"/>
    </row>
    <row r="81" spans="2:15" hidden="1" x14ac:dyDescent="0.25">
      <c r="B81" s="248"/>
      <c r="D81" s="355">
        <v>5945</v>
      </c>
      <c r="E81" s="355" t="s">
        <v>598</v>
      </c>
      <c r="F81" s="356">
        <v>3</v>
      </c>
      <c r="G81" s="473"/>
      <c r="H81" s="356"/>
      <c r="I81" s="473"/>
      <c r="J81" s="474" t="s">
        <v>7</v>
      </c>
      <c r="K81" s="355" t="s">
        <v>598</v>
      </c>
      <c r="L81" s="440"/>
      <c r="M81" s="430"/>
      <c r="N81" s="359" t="s">
        <v>993</v>
      </c>
      <c r="O81" s="441"/>
    </row>
    <row r="82" spans="2:15" hidden="1" x14ac:dyDescent="0.25">
      <c r="B82" s="248"/>
      <c r="D82" s="346">
        <v>5945.01</v>
      </c>
      <c r="E82" s="347" t="s">
        <v>599</v>
      </c>
      <c r="F82" s="348">
        <v>4</v>
      </c>
      <c r="G82" s="347"/>
      <c r="H82" s="348">
        <v>5945</v>
      </c>
      <c r="I82" s="347" t="s">
        <v>599</v>
      </c>
      <c r="J82" s="348" t="s">
        <v>11</v>
      </c>
      <c r="K82" s="433"/>
      <c r="L82" s="464"/>
      <c r="M82" s="435"/>
      <c r="N82" s="352" t="s">
        <v>993</v>
      </c>
      <c r="O82" s="465"/>
    </row>
    <row r="83" spans="2:15" hidden="1" collapsed="1" x14ac:dyDescent="0.25">
      <c r="B83" s="248"/>
      <c r="D83" s="355">
        <v>5950</v>
      </c>
      <c r="E83" s="355" t="s">
        <v>600</v>
      </c>
      <c r="F83" s="356">
        <v>3</v>
      </c>
      <c r="G83" s="357"/>
      <c r="H83" s="356"/>
      <c r="I83" s="357"/>
      <c r="J83" s="474" t="s">
        <v>7</v>
      </c>
      <c r="K83" s="355" t="s">
        <v>1236</v>
      </c>
      <c r="L83" s="440"/>
      <c r="M83" s="430"/>
      <c r="N83" s="359" t="s">
        <v>993</v>
      </c>
      <c r="O83" s="441"/>
    </row>
    <row r="84" spans="2:15" hidden="1" x14ac:dyDescent="0.25">
      <c r="B84" s="248"/>
      <c r="D84" s="346">
        <v>5950.01</v>
      </c>
      <c r="E84" s="347" t="s">
        <v>600</v>
      </c>
      <c r="F84" s="348">
        <v>4</v>
      </c>
      <c r="G84" s="347"/>
      <c r="H84" s="348"/>
      <c r="I84" s="347"/>
      <c r="J84" s="348" t="s">
        <v>11</v>
      </c>
      <c r="K84" s="433" t="s">
        <v>1236</v>
      </c>
      <c r="L84" s="464"/>
      <c r="M84" s="435"/>
      <c r="N84" s="352" t="s">
        <v>993</v>
      </c>
      <c r="O84" s="353"/>
    </row>
    <row r="85" spans="2:15" hidden="1" collapsed="1" x14ac:dyDescent="0.25">
      <c r="B85" s="248"/>
      <c r="D85" s="355">
        <v>5990</v>
      </c>
      <c r="E85" s="355" t="s">
        <v>601</v>
      </c>
      <c r="F85" s="356">
        <v>3</v>
      </c>
      <c r="G85" s="357"/>
      <c r="H85" s="356"/>
      <c r="I85" s="357"/>
      <c r="J85" s="474" t="s">
        <v>7</v>
      </c>
      <c r="K85" s="475" t="s">
        <v>1245</v>
      </c>
      <c r="L85" s="440"/>
      <c r="M85" s="430"/>
      <c r="N85" s="359" t="s">
        <v>993</v>
      </c>
      <c r="O85" s="365"/>
    </row>
    <row r="86" spans="2:15" x14ac:dyDescent="0.25">
      <c r="B86" s="248" t="s">
        <v>1481</v>
      </c>
      <c r="D86" s="339">
        <v>5990.01</v>
      </c>
      <c r="E86" s="340" t="s">
        <v>601</v>
      </c>
      <c r="F86" s="341">
        <v>4</v>
      </c>
      <c r="G86" s="340"/>
      <c r="H86" s="341">
        <v>5990</v>
      </c>
      <c r="I86" s="340" t="s">
        <v>602</v>
      </c>
      <c r="J86" s="341" t="s">
        <v>11</v>
      </c>
      <c r="K86" s="386" t="s">
        <v>602</v>
      </c>
      <c r="L86" s="438"/>
      <c r="M86" s="426"/>
      <c r="N86" s="344" t="s">
        <v>993</v>
      </c>
      <c r="O86" s="345"/>
    </row>
    <row r="87" spans="2:15" s="8" customFormat="1" ht="15.75" collapsed="1" thickBot="1" x14ac:dyDescent="0.3">
      <c r="B87" s="242"/>
      <c r="D87" s="600">
        <v>5900</v>
      </c>
      <c r="E87" s="601" t="s">
        <v>587</v>
      </c>
      <c r="F87" s="602">
        <v>2</v>
      </c>
      <c r="G87" s="603"/>
      <c r="H87" s="602"/>
      <c r="I87" s="603"/>
      <c r="J87" s="602" t="s">
        <v>7</v>
      </c>
      <c r="K87" s="601" t="s">
        <v>587</v>
      </c>
      <c r="L87" s="622"/>
      <c r="M87" s="618">
        <f>SUM(M72+M74+M86)</f>
        <v>0</v>
      </c>
      <c r="N87" s="606" t="s">
        <v>993</v>
      </c>
      <c r="O87" s="623"/>
    </row>
    <row r="88" spans="2:15" s="8" customFormat="1" x14ac:dyDescent="0.25">
      <c r="B88" s="15"/>
      <c r="D88" s="563"/>
      <c r="E88" s="571"/>
      <c r="F88" s="572"/>
      <c r="G88" s="571"/>
      <c r="H88" s="572"/>
      <c r="I88" s="571"/>
      <c r="J88" s="572"/>
      <c r="K88" s="573"/>
      <c r="L88" s="580"/>
      <c r="M88" s="575"/>
      <c r="N88" s="576"/>
      <c r="O88" s="581"/>
    </row>
    <row r="89" spans="2:15" s="236" customFormat="1" ht="15.75" x14ac:dyDescent="0.25">
      <c r="B89" s="243"/>
      <c r="D89" s="609"/>
      <c r="E89" s="612" t="s">
        <v>512</v>
      </c>
      <c r="F89" s="624">
        <v>1</v>
      </c>
      <c r="G89" s="612"/>
      <c r="H89" s="624"/>
      <c r="I89" s="612"/>
      <c r="J89" s="624" t="s">
        <v>7</v>
      </c>
      <c r="K89" s="612" t="s">
        <v>1729</v>
      </c>
      <c r="L89" s="625"/>
      <c r="M89" s="626">
        <f>SUM(M26,M40,M59,M69,M87)</f>
        <v>0</v>
      </c>
      <c r="N89" s="627" t="s">
        <v>993</v>
      </c>
      <c r="O89" s="628"/>
    </row>
    <row r="90" spans="2:15" s="8" customFormat="1" hidden="1" collapsed="1" x14ac:dyDescent="0.25">
      <c r="B90" s="15"/>
      <c r="D90" s="478">
        <v>6000</v>
      </c>
      <c r="E90" s="479" t="s">
        <v>603</v>
      </c>
      <c r="F90" s="480">
        <v>1</v>
      </c>
      <c r="G90" s="479"/>
      <c r="H90" s="480"/>
      <c r="I90" s="479"/>
      <c r="J90" s="481" t="s">
        <v>7</v>
      </c>
      <c r="K90" s="479" t="s">
        <v>603</v>
      </c>
      <c r="L90" s="482"/>
      <c r="M90" s="483">
        <f>SUM(M128,M140,M185,M286,M212,M282,M239,M309,M296)</f>
        <v>0</v>
      </c>
      <c r="N90" s="484" t="s">
        <v>993</v>
      </c>
      <c r="O90" s="485"/>
    </row>
    <row r="91" spans="2:15" ht="15.75" thickBot="1" x14ac:dyDescent="0.3">
      <c r="C91" s="226"/>
      <c r="D91" s="562"/>
      <c r="E91" s="562"/>
      <c r="F91" s="562"/>
      <c r="G91" s="562"/>
      <c r="H91" s="562"/>
      <c r="I91" s="562"/>
      <c r="J91" s="562"/>
      <c r="K91" s="562"/>
      <c r="L91" s="562"/>
      <c r="M91" s="582"/>
      <c r="N91" s="562"/>
      <c r="O91" s="562"/>
    </row>
    <row r="92" spans="2:15" ht="15.75" hidden="1" thickBot="1" x14ac:dyDescent="0.3">
      <c r="D92" s="486">
        <v>6205</v>
      </c>
      <c r="E92" s="455" t="s">
        <v>605</v>
      </c>
      <c r="F92" s="456">
        <v>3</v>
      </c>
      <c r="G92" s="466"/>
      <c r="H92" s="456"/>
      <c r="I92" s="466"/>
      <c r="J92" s="487" t="s">
        <v>7</v>
      </c>
      <c r="K92" s="455" t="s">
        <v>605</v>
      </c>
      <c r="L92" s="459"/>
      <c r="M92" s="460">
        <f>SUM(M93:M97)</f>
        <v>0</v>
      </c>
      <c r="N92" s="461" t="s">
        <v>993</v>
      </c>
      <c r="O92" s="472"/>
    </row>
    <row r="93" spans="2:15" ht="15.75" hidden="1" thickBot="1" x14ac:dyDescent="0.3">
      <c r="D93" s="444">
        <v>6205.01</v>
      </c>
      <c r="E93" s="467" t="s">
        <v>606</v>
      </c>
      <c r="F93" s="446">
        <v>4</v>
      </c>
      <c r="G93" s="467"/>
      <c r="H93" s="446"/>
      <c r="I93" s="467"/>
      <c r="J93" s="446" t="s">
        <v>11</v>
      </c>
      <c r="K93" s="448"/>
      <c r="L93" s="449"/>
      <c r="M93" s="450"/>
      <c r="N93" s="451" t="s">
        <v>993</v>
      </c>
      <c r="O93" s="488"/>
    </row>
    <row r="94" spans="2:15" ht="15.75" hidden="1" thickBot="1" x14ac:dyDescent="0.3">
      <c r="D94" s="444">
        <v>6205.11</v>
      </c>
      <c r="E94" s="467" t="s">
        <v>607</v>
      </c>
      <c r="F94" s="446">
        <v>4</v>
      </c>
      <c r="G94" s="447"/>
      <c r="H94" s="446">
        <v>6203</v>
      </c>
      <c r="I94" s="447" t="s">
        <v>607</v>
      </c>
      <c r="J94" s="446" t="s">
        <v>11</v>
      </c>
      <c r="K94" s="468" t="s">
        <v>1194</v>
      </c>
      <c r="L94" s="449"/>
      <c r="M94" s="450"/>
      <c r="N94" s="451" t="s">
        <v>993</v>
      </c>
      <c r="O94" s="452"/>
    </row>
    <row r="95" spans="2:15" ht="15.75" hidden="1" thickBot="1" x14ac:dyDescent="0.3">
      <c r="D95" s="444">
        <v>6205.21</v>
      </c>
      <c r="E95" s="467" t="s">
        <v>608</v>
      </c>
      <c r="F95" s="446">
        <v>4</v>
      </c>
      <c r="G95" s="447"/>
      <c r="H95" s="446">
        <v>6204</v>
      </c>
      <c r="I95" s="447" t="s">
        <v>609</v>
      </c>
      <c r="J95" s="446" t="s">
        <v>11</v>
      </c>
      <c r="K95" s="468" t="s">
        <v>1195</v>
      </c>
      <c r="L95" s="449"/>
      <c r="M95" s="450"/>
      <c r="N95" s="451" t="s">
        <v>993</v>
      </c>
      <c r="O95" s="452"/>
    </row>
    <row r="96" spans="2:15" ht="15.75" hidden="1" thickBot="1" x14ac:dyDescent="0.3">
      <c r="D96" s="444">
        <v>6205.31</v>
      </c>
      <c r="E96" s="467" t="s">
        <v>610</v>
      </c>
      <c r="F96" s="446">
        <v>4</v>
      </c>
      <c r="G96" s="447"/>
      <c r="H96" s="446"/>
      <c r="I96" s="447"/>
      <c r="J96" s="446" t="s">
        <v>11</v>
      </c>
      <c r="K96" s="448"/>
      <c r="L96" s="449"/>
      <c r="M96" s="450"/>
      <c r="N96" s="451" t="s">
        <v>993</v>
      </c>
      <c r="O96" s="452"/>
    </row>
    <row r="97" spans="2:15" ht="15.75" hidden="1" thickBot="1" x14ac:dyDescent="0.3">
      <c r="D97" s="444">
        <v>6205.91</v>
      </c>
      <c r="E97" s="467" t="s">
        <v>611</v>
      </c>
      <c r="F97" s="446">
        <v>4</v>
      </c>
      <c r="G97" s="467"/>
      <c r="H97" s="446"/>
      <c r="I97" s="447"/>
      <c r="J97" s="446" t="s">
        <v>11</v>
      </c>
      <c r="K97" s="448"/>
      <c r="L97" s="449"/>
      <c r="M97" s="450"/>
      <c r="N97" s="451" t="s">
        <v>993</v>
      </c>
      <c r="O97" s="452"/>
    </row>
    <row r="98" spans="2:15" ht="15.75" hidden="1" collapsed="1" thickBot="1" x14ac:dyDescent="0.3">
      <c r="D98" s="486">
        <v>6210</v>
      </c>
      <c r="E98" s="455" t="s">
        <v>612</v>
      </c>
      <c r="F98" s="456">
        <v>3</v>
      </c>
      <c r="G98" s="466"/>
      <c r="H98" s="456"/>
      <c r="I98" s="458"/>
      <c r="J98" s="456" t="s">
        <v>7</v>
      </c>
      <c r="K98" s="455" t="s">
        <v>612</v>
      </c>
      <c r="L98" s="459"/>
      <c r="M98" s="460">
        <f>SUM(M99)</f>
        <v>0</v>
      </c>
      <c r="N98" s="461" t="s">
        <v>993</v>
      </c>
      <c r="O98" s="462"/>
    </row>
    <row r="99" spans="2:15" x14ac:dyDescent="0.25">
      <c r="B99" s="247" t="s">
        <v>1497</v>
      </c>
      <c r="D99" s="339">
        <v>6210.01</v>
      </c>
      <c r="E99" s="340" t="s">
        <v>613</v>
      </c>
      <c r="F99" s="341">
        <v>4</v>
      </c>
      <c r="G99" s="340"/>
      <c r="H99" s="341">
        <v>6210</v>
      </c>
      <c r="I99" s="340" t="s">
        <v>614</v>
      </c>
      <c r="J99" s="341" t="s">
        <v>11</v>
      </c>
      <c r="K99" s="386" t="s">
        <v>1196</v>
      </c>
      <c r="L99" s="438"/>
      <c r="M99" s="426"/>
      <c r="N99" s="344" t="s">
        <v>993</v>
      </c>
      <c r="O99" s="439"/>
    </row>
    <row r="100" spans="2:15" hidden="1" x14ac:dyDescent="0.25">
      <c r="B100" s="248"/>
      <c r="D100" s="475">
        <v>6235</v>
      </c>
      <c r="E100" s="355" t="s">
        <v>615</v>
      </c>
      <c r="F100" s="356">
        <v>3</v>
      </c>
      <c r="G100" s="357"/>
      <c r="H100" s="356"/>
      <c r="I100" s="357"/>
      <c r="J100" s="356" t="s">
        <v>7</v>
      </c>
      <c r="K100" s="355" t="s">
        <v>615</v>
      </c>
      <c r="L100" s="440"/>
      <c r="M100" s="430"/>
      <c r="N100" s="359" t="s">
        <v>993</v>
      </c>
      <c r="O100" s="441"/>
    </row>
    <row r="101" spans="2:15" hidden="1" x14ac:dyDescent="0.25">
      <c r="B101" s="248"/>
      <c r="D101" s="346">
        <v>6235.01</v>
      </c>
      <c r="E101" s="347" t="s">
        <v>616</v>
      </c>
      <c r="F101" s="348">
        <v>4</v>
      </c>
      <c r="G101" s="347"/>
      <c r="H101" s="348">
        <v>6235</v>
      </c>
      <c r="I101" s="347" t="s">
        <v>617</v>
      </c>
      <c r="J101" s="348" t="s">
        <v>11</v>
      </c>
      <c r="K101" s="433"/>
      <c r="L101" s="464"/>
      <c r="M101" s="435"/>
      <c r="N101" s="352" t="s">
        <v>993</v>
      </c>
      <c r="O101" s="465"/>
    </row>
    <row r="102" spans="2:15" hidden="1" collapsed="1" x14ac:dyDescent="0.25">
      <c r="B102" s="248"/>
      <c r="D102" s="475">
        <v>6250</v>
      </c>
      <c r="E102" s="355" t="s">
        <v>618</v>
      </c>
      <c r="F102" s="356">
        <v>3</v>
      </c>
      <c r="G102" s="357"/>
      <c r="H102" s="356"/>
      <c r="I102" s="357"/>
      <c r="J102" s="356" t="s">
        <v>7</v>
      </c>
      <c r="K102" s="355" t="s">
        <v>618</v>
      </c>
      <c r="L102" s="440"/>
      <c r="M102" s="430"/>
      <c r="N102" s="359" t="s">
        <v>993</v>
      </c>
      <c r="O102" s="441"/>
    </row>
    <row r="103" spans="2:15" x14ac:dyDescent="0.25">
      <c r="B103" s="248" t="s">
        <v>1498</v>
      </c>
      <c r="D103" s="339">
        <v>6250.01</v>
      </c>
      <c r="E103" s="340" t="s">
        <v>619</v>
      </c>
      <c r="F103" s="341">
        <v>4</v>
      </c>
      <c r="G103" s="340"/>
      <c r="H103" s="341">
        <v>6250</v>
      </c>
      <c r="I103" s="340" t="s">
        <v>620</v>
      </c>
      <c r="J103" s="341" t="s">
        <v>11</v>
      </c>
      <c r="K103" s="386" t="s">
        <v>1197</v>
      </c>
      <c r="L103" s="438"/>
      <c r="M103" s="426"/>
      <c r="N103" s="344" t="s">
        <v>993</v>
      </c>
      <c r="O103" s="439"/>
    </row>
    <row r="104" spans="2:15" hidden="1" x14ac:dyDescent="0.25">
      <c r="B104" s="248"/>
      <c r="D104" s="475">
        <v>6310</v>
      </c>
      <c r="E104" s="355" t="s">
        <v>621</v>
      </c>
      <c r="F104" s="356">
        <v>3</v>
      </c>
      <c r="G104" s="357"/>
      <c r="H104" s="356"/>
      <c r="I104" s="357"/>
      <c r="J104" s="356" t="s">
        <v>7</v>
      </c>
      <c r="K104" s="355" t="s">
        <v>621</v>
      </c>
      <c r="L104" s="440"/>
      <c r="M104" s="430"/>
      <c r="N104" s="359" t="s">
        <v>993</v>
      </c>
      <c r="O104" s="441"/>
    </row>
    <row r="105" spans="2:15" x14ac:dyDescent="0.25">
      <c r="B105" s="248" t="s">
        <v>1499</v>
      </c>
      <c r="D105" s="339">
        <v>6310.01</v>
      </c>
      <c r="E105" s="340" t="s">
        <v>622</v>
      </c>
      <c r="F105" s="341">
        <v>4</v>
      </c>
      <c r="G105" s="340"/>
      <c r="H105" s="341">
        <v>6310</v>
      </c>
      <c r="I105" s="340" t="s">
        <v>623</v>
      </c>
      <c r="J105" s="341" t="s">
        <v>11</v>
      </c>
      <c r="K105" s="386" t="s">
        <v>623</v>
      </c>
      <c r="L105" s="438"/>
      <c r="M105" s="426"/>
      <c r="N105" s="344" t="s">
        <v>993</v>
      </c>
      <c r="O105" s="439"/>
    </row>
    <row r="106" spans="2:15" hidden="1" x14ac:dyDescent="0.25">
      <c r="B106" s="248"/>
      <c r="D106" s="475">
        <v>6311</v>
      </c>
      <c r="E106" s="355" t="s">
        <v>624</v>
      </c>
      <c r="F106" s="356">
        <v>3</v>
      </c>
      <c r="G106" s="357"/>
      <c r="H106" s="356"/>
      <c r="I106" s="357"/>
      <c r="J106" s="356" t="s">
        <v>7</v>
      </c>
      <c r="K106" s="355" t="s">
        <v>624</v>
      </c>
      <c r="L106" s="440"/>
      <c r="M106" s="430"/>
      <c r="N106" s="359" t="s">
        <v>993</v>
      </c>
      <c r="O106" s="441"/>
    </row>
    <row r="107" spans="2:15" x14ac:dyDescent="0.25">
      <c r="B107" s="248"/>
      <c r="D107" s="339">
        <v>6311.01</v>
      </c>
      <c r="E107" s="340" t="s">
        <v>625</v>
      </c>
      <c r="F107" s="341">
        <v>4</v>
      </c>
      <c r="G107" s="340"/>
      <c r="H107" s="341"/>
      <c r="I107" s="340"/>
      <c r="J107" s="341" t="s">
        <v>11</v>
      </c>
      <c r="K107" s="386" t="s">
        <v>1198</v>
      </c>
      <c r="L107" s="438"/>
      <c r="M107" s="426"/>
      <c r="N107" s="344" t="s">
        <v>993</v>
      </c>
      <c r="O107" s="439"/>
    </row>
    <row r="108" spans="2:15" hidden="1" x14ac:dyDescent="0.25">
      <c r="B108" s="248"/>
      <c r="D108" s="346">
        <v>6311.11</v>
      </c>
      <c r="E108" s="347" t="s">
        <v>626</v>
      </c>
      <c r="F108" s="348">
        <v>4</v>
      </c>
      <c r="G108" s="347"/>
      <c r="H108" s="348">
        <v>6311</v>
      </c>
      <c r="I108" s="347" t="s">
        <v>627</v>
      </c>
      <c r="J108" s="348" t="s">
        <v>11</v>
      </c>
      <c r="K108" s="433"/>
      <c r="L108" s="464"/>
      <c r="M108" s="435"/>
      <c r="N108" s="352" t="s">
        <v>993</v>
      </c>
      <c r="O108" s="465"/>
    </row>
    <row r="109" spans="2:15" x14ac:dyDescent="0.25">
      <c r="B109" s="248"/>
      <c r="D109" s="339">
        <v>6311.21</v>
      </c>
      <c r="E109" s="340" t="s">
        <v>628</v>
      </c>
      <c r="F109" s="341">
        <v>4</v>
      </c>
      <c r="G109" s="340"/>
      <c r="H109" s="341">
        <v>6312</v>
      </c>
      <c r="I109" s="340" t="s">
        <v>628</v>
      </c>
      <c r="J109" s="341" t="s">
        <v>11</v>
      </c>
      <c r="K109" s="386" t="s">
        <v>628</v>
      </c>
      <c r="L109" s="438"/>
      <c r="M109" s="426"/>
      <c r="N109" s="344" t="s">
        <v>993</v>
      </c>
      <c r="O109" s="439"/>
    </row>
    <row r="110" spans="2:15" hidden="1" x14ac:dyDescent="0.25">
      <c r="B110" s="248"/>
      <c r="D110" s="475">
        <v>6320</v>
      </c>
      <c r="E110" s="355" t="s">
        <v>629</v>
      </c>
      <c r="F110" s="356">
        <v>3</v>
      </c>
      <c r="G110" s="357"/>
      <c r="H110" s="356"/>
      <c r="I110" s="357"/>
      <c r="J110" s="356" t="s">
        <v>7</v>
      </c>
      <c r="K110" s="355" t="s">
        <v>629</v>
      </c>
      <c r="L110" s="440"/>
      <c r="M110" s="430"/>
      <c r="N110" s="359" t="s">
        <v>993</v>
      </c>
      <c r="O110" s="441"/>
    </row>
    <row r="111" spans="2:15" x14ac:dyDescent="0.25">
      <c r="B111" s="248"/>
      <c r="D111" s="339">
        <v>6320.01</v>
      </c>
      <c r="E111" s="340" t="s">
        <v>630</v>
      </c>
      <c r="F111" s="341">
        <v>4</v>
      </c>
      <c r="G111" s="340"/>
      <c r="H111" s="341">
        <v>6320</v>
      </c>
      <c r="I111" s="340" t="s">
        <v>629</v>
      </c>
      <c r="J111" s="341" t="s">
        <v>11</v>
      </c>
      <c r="K111" s="386" t="s">
        <v>1199</v>
      </c>
      <c r="L111" s="438"/>
      <c r="M111" s="426"/>
      <c r="N111" s="344" t="s">
        <v>993</v>
      </c>
      <c r="O111" s="439"/>
    </row>
    <row r="112" spans="2:15" hidden="1" x14ac:dyDescent="0.25">
      <c r="B112" s="248"/>
      <c r="D112" s="475">
        <v>6330</v>
      </c>
      <c r="E112" s="473" t="s">
        <v>631</v>
      </c>
      <c r="F112" s="356">
        <v>3</v>
      </c>
      <c r="G112" s="357"/>
      <c r="H112" s="356"/>
      <c r="I112" s="357"/>
      <c r="J112" s="356" t="s">
        <v>7</v>
      </c>
      <c r="K112" s="475" t="s">
        <v>631</v>
      </c>
      <c r="L112" s="440"/>
      <c r="M112" s="430"/>
      <c r="N112" s="359" t="s">
        <v>993</v>
      </c>
      <c r="O112" s="441"/>
    </row>
    <row r="113" spans="2:15" hidden="1" x14ac:dyDescent="0.25">
      <c r="B113" s="248"/>
      <c r="D113" s="346">
        <v>6330.01</v>
      </c>
      <c r="E113" s="347" t="s">
        <v>632</v>
      </c>
      <c r="F113" s="348">
        <v>4</v>
      </c>
      <c r="G113" s="347"/>
      <c r="H113" s="348"/>
      <c r="I113" s="347"/>
      <c r="J113" s="348" t="s">
        <v>11</v>
      </c>
      <c r="K113" s="433"/>
      <c r="L113" s="464"/>
      <c r="M113" s="435"/>
      <c r="N113" s="352" t="s">
        <v>993</v>
      </c>
      <c r="O113" s="465"/>
    </row>
    <row r="114" spans="2:15" x14ac:dyDescent="0.25">
      <c r="B114" s="248"/>
      <c r="D114" s="339">
        <v>6330.11</v>
      </c>
      <c r="E114" s="340" t="s">
        <v>633</v>
      </c>
      <c r="F114" s="341">
        <v>4</v>
      </c>
      <c r="G114" s="340"/>
      <c r="H114" s="341">
        <v>6330</v>
      </c>
      <c r="I114" s="340" t="s">
        <v>634</v>
      </c>
      <c r="J114" s="341" t="s">
        <v>11</v>
      </c>
      <c r="K114" s="386" t="s">
        <v>1200</v>
      </c>
      <c r="L114" s="438"/>
      <c r="M114" s="426"/>
      <c r="N114" s="344" t="s">
        <v>993</v>
      </c>
      <c r="O114" s="439"/>
    </row>
    <row r="115" spans="2:15" x14ac:dyDescent="0.25">
      <c r="B115" s="248"/>
      <c r="D115" s="339">
        <v>6330.21</v>
      </c>
      <c r="E115" s="340" t="s">
        <v>635</v>
      </c>
      <c r="F115" s="341">
        <v>4</v>
      </c>
      <c r="G115" s="340"/>
      <c r="H115" s="341">
        <v>6331</v>
      </c>
      <c r="I115" s="340" t="s">
        <v>635</v>
      </c>
      <c r="J115" s="341" t="s">
        <v>11</v>
      </c>
      <c r="K115" s="386" t="s">
        <v>1201</v>
      </c>
      <c r="L115" s="438"/>
      <c r="M115" s="426"/>
      <c r="N115" s="344" t="s">
        <v>993</v>
      </c>
      <c r="O115" s="439"/>
    </row>
    <row r="116" spans="2:15" hidden="1" x14ac:dyDescent="0.25">
      <c r="B116" s="248"/>
      <c r="D116" s="475">
        <v>6340</v>
      </c>
      <c r="E116" s="473" t="s">
        <v>636</v>
      </c>
      <c r="F116" s="356">
        <v>3</v>
      </c>
      <c r="G116" s="357"/>
      <c r="H116" s="356"/>
      <c r="I116" s="357"/>
      <c r="J116" s="356" t="s">
        <v>7</v>
      </c>
      <c r="K116" s="475" t="s">
        <v>636</v>
      </c>
      <c r="L116" s="440"/>
      <c r="M116" s="430"/>
      <c r="N116" s="359" t="s">
        <v>993</v>
      </c>
      <c r="O116" s="441"/>
    </row>
    <row r="117" spans="2:15" x14ac:dyDescent="0.25">
      <c r="B117" s="248"/>
      <c r="D117" s="339">
        <v>6340.01</v>
      </c>
      <c r="E117" s="340" t="s">
        <v>637</v>
      </c>
      <c r="F117" s="341">
        <v>4</v>
      </c>
      <c r="G117" s="340"/>
      <c r="H117" s="341">
        <v>6340</v>
      </c>
      <c r="I117" s="340" t="s">
        <v>638</v>
      </c>
      <c r="J117" s="341" t="s">
        <v>11</v>
      </c>
      <c r="K117" s="386" t="s">
        <v>1202</v>
      </c>
      <c r="L117" s="438"/>
      <c r="M117" s="426"/>
      <c r="N117" s="344" t="s">
        <v>993</v>
      </c>
      <c r="O117" s="439"/>
    </row>
    <row r="118" spans="2:15" hidden="1" x14ac:dyDescent="0.25">
      <c r="B118" s="248"/>
      <c r="D118" s="475">
        <v>6350</v>
      </c>
      <c r="E118" s="473" t="s">
        <v>639</v>
      </c>
      <c r="F118" s="356">
        <v>3</v>
      </c>
      <c r="G118" s="357"/>
      <c r="H118" s="356"/>
      <c r="I118" s="357"/>
      <c r="J118" s="356" t="s">
        <v>7</v>
      </c>
      <c r="K118" s="475" t="s">
        <v>639</v>
      </c>
      <c r="L118" s="440"/>
      <c r="M118" s="430"/>
      <c r="N118" s="359" t="s">
        <v>993</v>
      </c>
      <c r="O118" s="441"/>
    </row>
    <row r="119" spans="2:15" x14ac:dyDescent="0.25">
      <c r="B119" s="248"/>
      <c r="D119" s="339">
        <v>6350.01</v>
      </c>
      <c r="E119" s="340" t="s">
        <v>640</v>
      </c>
      <c r="F119" s="341">
        <v>4</v>
      </c>
      <c r="G119" s="340"/>
      <c r="H119" s="341">
        <v>6350</v>
      </c>
      <c r="I119" s="340" t="s">
        <v>641</v>
      </c>
      <c r="J119" s="341" t="s">
        <v>11</v>
      </c>
      <c r="K119" s="386" t="s">
        <v>1203</v>
      </c>
      <c r="L119" s="438"/>
      <c r="M119" s="426"/>
      <c r="N119" s="344" t="s">
        <v>993</v>
      </c>
      <c r="O119" s="439"/>
    </row>
    <row r="120" spans="2:15" hidden="1" x14ac:dyDescent="0.25">
      <c r="B120" s="248"/>
      <c r="D120" s="475">
        <v>6351</v>
      </c>
      <c r="E120" s="473" t="s">
        <v>642</v>
      </c>
      <c r="F120" s="356">
        <v>3</v>
      </c>
      <c r="G120" s="357"/>
      <c r="H120" s="356"/>
      <c r="I120" s="357"/>
      <c r="J120" s="356" t="s">
        <v>7</v>
      </c>
      <c r="K120" s="475" t="s">
        <v>642</v>
      </c>
      <c r="L120" s="440"/>
      <c r="M120" s="430"/>
      <c r="N120" s="359" t="s">
        <v>993</v>
      </c>
      <c r="O120" s="441"/>
    </row>
    <row r="121" spans="2:15" x14ac:dyDescent="0.25">
      <c r="B121" s="248"/>
      <c r="D121" s="339">
        <v>6351.01</v>
      </c>
      <c r="E121" s="340" t="s">
        <v>643</v>
      </c>
      <c r="F121" s="341">
        <v>4</v>
      </c>
      <c r="G121" s="340"/>
      <c r="H121" s="341">
        <v>6351</v>
      </c>
      <c r="I121" s="340" t="s">
        <v>644</v>
      </c>
      <c r="J121" s="341" t="s">
        <v>11</v>
      </c>
      <c r="K121" s="386" t="s">
        <v>644</v>
      </c>
      <c r="L121" s="438"/>
      <c r="M121" s="426"/>
      <c r="N121" s="344" t="s">
        <v>993</v>
      </c>
      <c r="O121" s="439"/>
    </row>
    <row r="122" spans="2:15" hidden="1" x14ac:dyDescent="0.25">
      <c r="B122" s="248"/>
      <c r="D122" s="475">
        <v>6360</v>
      </c>
      <c r="E122" s="473" t="s">
        <v>645</v>
      </c>
      <c r="F122" s="356">
        <v>3</v>
      </c>
      <c r="G122" s="357"/>
      <c r="H122" s="356"/>
      <c r="I122" s="357"/>
      <c r="J122" s="356" t="s">
        <v>7</v>
      </c>
      <c r="K122" s="475" t="s">
        <v>645</v>
      </c>
      <c r="L122" s="440"/>
      <c r="M122" s="430"/>
      <c r="N122" s="359" t="s">
        <v>993</v>
      </c>
      <c r="O122" s="441"/>
    </row>
    <row r="123" spans="2:15" hidden="1" x14ac:dyDescent="0.25">
      <c r="B123" s="248"/>
      <c r="D123" s="346">
        <v>6360.01</v>
      </c>
      <c r="E123" s="347" t="s">
        <v>646</v>
      </c>
      <c r="F123" s="348">
        <v>4</v>
      </c>
      <c r="G123" s="347"/>
      <c r="H123" s="348">
        <v>6360</v>
      </c>
      <c r="I123" s="347" t="s">
        <v>647</v>
      </c>
      <c r="J123" s="348" t="s">
        <v>11</v>
      </c>
      <c r="K123" s="433"/>
      <c r="L123" s="464"/>
      <c r="M123" s="435"/>
      <c r="N123" s="352" t="s">
        <v>993</v>
      </c>
      <c r="O123" s="465"/>
    </row>
    <row r="124" spans="2:15" hidden="1" collapsed="1" x14ac:dyDescent="0.25">
      <c r="B124" s="248"/>
      <c r="D124" s="475">
        <v>6370</v>
      </c>
      <c r="E124" s="473" t="s">
        <v>648</v>
      </c>
      <c r="F124" s="356">
        <v>3</v>
      </c>
      <c r="G124" s="357"/>
      <c r="H124" s="356"/>
      <c r="I124" s="357"/>
      <c r="J124" s="356" t="s">
        <v>7</v>
      </c>
      <c r="K124" s="475" t="s">
        <v>648</v>
      </c>
      <c r="L124" s="440"/>
      <c r="M124" s="430"/>
      <c r="N124" s="359" t="s">
        <v>993</v>
      </c>
      <c r="O124" s="441"/>
    </row>
    <row r="125" spans="2:15" x14ac:dyDescent="0.25">
      <c r="B125" s="248"/>
      <c r="D125" s="339">
        <v>6370.01</v>
      </c>
      <c r="E125" s="340" t="s">
        <v>649</v>
      </c>
      <c r="F125" s="341">
        <v>4</v>
      </c>
      <c r="G125" s="340"/>
      <c r="H125" s="341">
        <v>6370</v>
      </c>
      <c r="I125" s="340" t="s">
        <v>650</v>
      </c>
      <c r="J125" s="341" t="s">
        <v>11</v>
      </c>
      <c r="K125" s="386" t="s">
        <v>1204</v>
      </c>
      <c r="L125" s="438"/>
      <c r="M125" s="426"/>
      <c r="N125" s="344" t="s">
        <v>993</v>
      </c>
      <c r="O125" s="439"/>
    </row>
    <row r="126" spans="2:15" hidden="1" x14ac:dyDescent="0.25">
      <c r="B126" s="248"/>
      <c r="D126" s="475">
        <v>6390</v>
      </c>
      <c r="E126" s="355" t="s">
        <v>651</v>
      </c>
      <c r="F126" s="356">
        <v>3</v>
      </c>
      <c r="G126" s="357"/>
      <c r="H126" s="356"/>
      <c r="I126" s="357"/>
      <c r="J126" s="356" t="s">
        <v>7</v>
      </c>
      <c r="K126" s="355" t="s">
        <v>651</v>
      </c>
      <c r="L126" s="440"/>
      <c r="M126" s="430"/>
      <c r="N126" s="359" t="s">
        <v>993</v>
      </c>
      <c r="O126" s="441"/>
    </row>
    <row r="127" spans="2:15" x14ac:dyDescent="0.25">
      <c r="B127" s="248"/>
      <c r="D127" s="339">
        <v>6390.01</v>
      </c>
      <c r="E127" s="340" t="s">
        <v>651</v>
      </c>
      <c r="F127" s="341">
        <v>4</v>
      </c>
      <c r="G127" s="340"/>
      <c r="H127" s="341">
        <v>6390</v>
      </c>
      <c r="I127" s="340" t="s">
        <v>652</v>
      </c>
      <c r="J127" s="341" t="s">
        <v>11</v>
      </c>
      <c r="K127" s="386" t="s">
        <v>1205</v>
      </c>
      <c r="L127" s="438"/>
      <c r="M127" s="426"/>
      <c r="N127" s="344" t="s">
        <v>993</v>
      </c>
      <c r="O127" s="439"/>
    </row>
    <row r="128" spans="2:15" s="8" customFormat="1" ht="15.75" collapsed="1" thickBot="1" x14ac:dyDescent="0.3">
      <c r="B128" s="242"/>
      <c r="D128" s="600">
        <v>6200</v>
      </c>
      <c r="E128" s="601" t="s">
        <v>604</v>
      </c>
      <c r="F128" s="602">
        <v>2</v>
      </c>
      <c r="G128" s="603"/>
      <c r="H128" s="602"/>
      <c r="I128" s="603"/>
      <c r="J128" s="602" t="s">
        <v>7</v>
      </c>
      <c r="K128" s="601" t="s">
        <v>604</v>
      </c>
      <c r="L128" s="622"/>
      <c r="M128" s="618">
        <f>SUM(M99+M103+M105+M107+M109+M111+M114+M115+M117+M119+M121+M125+M127)</f>
        <v>0</v>
      </c>
      <c r="N128" s="606" t="s">
        <v>993</v>
      </c>
      <c r="O128" s="623"/>
    </row>
    <row r="129" spans="2:15" ht="15.75" thickBot="1" x14ac:dyDescent="0.3">
      <c r="C129" s="226"/>
      <c r="D129" s="562"/>
      <c r="E129" s="562"/>
      <c r="F129" s="562"/>
      <c r="G129" s="562"/>
      <c r="H129" s="562"/>
      <c r="I129" s="562"/>
      <c r="J129" s="562"/>
      <c r="K129" s="562"/>
      <c r="L129" s="562"/>
      <c r="M129" s="582"/>
      <c r="N129" s="562"/>
      <c r="O129" s="562"/>
    </row>
    <row r="130" spans="2:15" s="3" customFormat="1" ht="15.75" hidden="1" thickBot="1" x14ac:dyDescent="0.3">
      <c r="B130" s="15"/>
      <c r="D130" s="486">
        <v>6420</v>
      </c>
      <c r="E130" s="457" t="s">
        <v>654</v>
      </c>
      <c r="F130" s="456">
        <v>3</v>
      </c>
      <c r="G130" s="466"/>
      <c r="H130" s="456"/>
      <c r="I130" s="466"/>
      <c r="J130" s="456" t="s">
        <v>7</v>
      </c>
      <c r="K130" s="489" t="s">
        <v>654</v>
      </c>
      <c r="L130" s="459"/>
      <c r="M130" s="460">
        <f>SUM(M131)</f>
        <v>0</v>
      </c>
      <c r="N130" s="461" t="s">
        <v>993</v>
      </c>
      <c r="O130" s="462"/>
    </row>
    <row r="131" spans="2:15" s="3" customFormat="1" x14ac:dyDescent="0.25">
      <c r="B131" s="240">
        <v>6400</v>
      </c>
      <c r="D131" s="339">
        <v>6420.01</v>
      </c>
      <c r="E131" s="306" t="s">
        <v>655</v>
      </c>
      <c r="F131" s="341">
        <v>4</v>
      </c>
      <c r="G131" s="340" t="s">
        <v>656</v>
      </c>
      <c r="H131" s="341">
        <v>6420</v>
      </c>
      <c r="I131" s="340" t="s">
        <v>655</v>
      </c>
      <c r="J131" s="341" t="s">
        <v>11</v>
      </c>
      <c r="K131" s="386" t="s">
        <v>1206</v>
      </c>
      <c r="L131" s="438"/>
      <c r="M131" s="426"/>
      <c r="N131" s="344" t="s">
        <v>993</v>
      </c>
      <c r="O131" s="439"/>
    </row>
    <row r="132" spans="2:15" s="3" customFormat="1" hidden="1" x14ac:dyDescent="0.25">
      <c r="B132" s="241"/>
      <c r="D132" s="475">
        <v>6450</v>
      </c>
      <c r="E132" s="473" t="s">
        <v>657</v>
      </c>
      <c r="F132" s="356">
        <v>3</v>
      </c>
      <c r="G132" s="357"/>
      <c r="H132" s="356"/>
      <c r="I132" s="357"/>
      <c r="J132" s="356" t="s">
        <v>7</v>
      </c>
      <c r="K132" s="475" t="s">
        <v>657</v>
      </c>
      <c r="L132" s="440"/>
      <c r="M132" s="430"/>
      <c r="N132" s="359" t="s">
        <v>993</v>
      </c>
      <c r="O132" s="441"/>
    </row>
    <row r="133" spans="2:15" s="3" customFormat="1" hidden="1" x14ac:dyDescent="0.25">
      <c r="B133" s="241"/>
      <c r="D133" s="346">
        <v>6450.01</v>
      </c>
      <c r="E133" s="349" t="s">
        <v>658</v>
      </c>
      <c r="F133" s="348">
        <v>4</v>
      </c>
      <c r="G133" s="347"/>
      <c r="H133" s="348"/>
      <c r="I133" s="347"/>
      <c r="J133" s="348" t="s">
        <v>11</v>
      </c>
      <c r="K133" s="433"/>
      <c r="L133" s="464"/>
      <c r="M133" s="435"/>
      <c r="N133" s="352" t="s">
        <v>993</v>
      </c>
      <c r="O133" s="465"/>
    </row>
    <row r="134" spans="2:15" s="3" customFormat="1" x14ac:dyDescent="0.25">
      <c r="B134" s="241" t="s">
        <v>1500</v>
      </c>
      <c r="D134" s="339">
        <v>6450.11</v>
      </c>
      <c r="E134" s="306" t="s">
        <v>659</v>
      </c>
      <c r="F134" s="341">
        <v>4</v>
      </c>
      <c r="G134" s="340"/>
      <c r="H134" s="341">
        <v>6450</v>
      </c>
      <c r="I134" s="340" t="s">
        <v>659</v>
      </c>
      <c r="J134" s="341" t="s">
        <v>11</v>
      </c>
      <c r="K134" s="386" t="s">
        <v>659</v>
      </c>
      <c r="L134" s="438"/>
      <c r="M134" s="426"/>
      <c r="N134" s="344" t="s">
        <v>993</v>
      </c>
      <c r="O134" s="439"/>
    </row>
    <row r="135" spans="2:15" s="3" customFormat="1" x14ac:dyDescent="0.25">
      <c r="B135" s="241" t="s">
        <v>1501</v>
      </c>
      <c r="D135" s="339">
        <v>6450.21</v>
      </c>
      <c r="E135" s="306" t="s">
        <v>660</v>
      </c>
      <c r="F135" s="341">
        <v>4</v>
      </c>
      <c r="G135" s="340"/>
      <c r="H135" s="341">
        <v>6452</v>
      </c>
      <c r="I135" s="340" t="s">
        <v>660</v>
      </c>
      <c r="J135" s="341" t="s">
        <v>11</v>
      </c>
      <c r="K135" s="386" t="s">
        <v>660</v>
      </c>
      <c r="L135" s="438"/>
      <c r="M135" s="426"/>
      <c r="N135" s="344" t="s">
        <v>993</v>
      </c>
      <c r="O135" s="439"/>
    </row>
    <row r="136" spans="2:15" s="3" customFormat="1" hidden="1" x14ac:dyDescent="0.25">
      <c r="B136" s="241"/>
      <c r="D136" s="346">
        <v>6450.31</v>
      </c>
      <c r="E136" s="349" t="s">
        <v>661</v>
      </c>
      <c r="F136" s="348">
        <v>4</v>
      </c>
      <c r="G136" s="347"/>
      <c r="H136" s="348"/>
      <c r="I136" s="347"/>
      <c r="J136" s="348" t="s">
        <v>11</v>
      </c>
      <c r="K136" s="433"/>
      <c r="L136" s="464"/>
      <c r="M136" s="435"/>
      <c r="N136" s="352" t="s">
        <v>993</v>
      </c>
      <c r="O136" s="465"/>
    </row>
    <row r="137" spans="2:15" s="3" customFormat="1" x14ac:dyDescent="0.25">
      <c r="B137" s="241"/>
      <c r="D137" s="339">
        <v>6450.32</v>
      </c>
      <c r="E137" s="306" t="s">
        <v>662</v>
      </c>
      <c r="F137" s="341">
        <v>4</v>
      </c>
      <c r="G137" s="340"/>
      <c r="H137" s="341">
        <v>6451</v>
      </c>
      <c r="I137" s="340" t="s">
        <v>662</v>
      </c>
      <c r="J137" s="341" t="s">
        <v>11</v>
      </c>
      <c r="K137" s="386" t="s">
        <v>662</v>
      </c>
      <c r="L137" s="438"/>
      <c r="M137" s="426"/>
      <c r="N137" s="344" t="s">
        <v>993</v>
      </c>
      <c r="O137" s="439"/>
    </row>
    <row r="138" spans="2:15" s="3" customFormat="1" x14ac:dyDescent="0.25">
      <c r="B138" s="241"/>
      <c r="D138" s="339">
        <v>6450.33</v>
      </c>
      <c r="E138" s="306" t="s">
        <v>663</v>
      </c>
      <c r="F138" s="341">
        <v>4</v>
      </c>
      <c r="G138" s="340"/>
      <c r="H138" s="341">
        <v>6453</v>
      </c>
      <c r="I138" s="340" t="s">
        <v>663</v>
      </c>
      <c r="J138" s="341" t="s">
        <v>11</v>
      </c>
      <c r="K138" s="386" t="s">
        <v>663</v>
      </c>
      <c r="L138" s="438"/>
      <c r="M138" s="426"/>
      <c r="N138" s="344" t="s">
        <v>993</v>
      </c>
      <c r="O138" s="439"/>
    </row>
    <row r="139" spans="2:15" s="3" customFormat="1" hidden="1" x14ac:dyDescent="0.25">
      <c r="B139" s="241"/>
      <c r="D139" s="444">
        <v>6450.91</v>
      </c>
      <c r="E139" s="445" t="s">
        <v>664</v>
      </c>
      <c r="F139" s="446">
        <v>4</v>
      </c>
      <c r="G139" s="467"/>
      <c r="H139" s="446"/>
      <c r="I139" s="467"/>
      <c r="J139" s="446" t="s">
        <v>11</v>
      </c>
      <c r="K139" s="448"/>
      <c r="L139" s="449"/>
      <c r="M139" s="450"/>
      <c r="N139" s="451" t="s">
        <v>993</v>
      </c>
      <c r="O139" s="452"/>
    </row>
    <row r="140" spans="2:15" s="8" customFormat="1" ht="15.75" collapsed="1" thickBot="1" x14ac:dyDescent="0.3">
      <c r="B140" s="242"/>
      <c r="D140" s="600">
        <v>6400</v>
      </c>
      <c r="E140" s="601" t="s">
        <v>653</v>
      </c>
      <c r="F140" s="602">
        <v>2</v>
      </c>
      <c r="G140" s="603"/>
      <c r="H140" s="602"/>
      <c r="I140" s="603"/>
      <c r="J140" s="602" t="s">
        <v>7</v>
      </c>
      <c r="K140" s="601" t="s">
        <v>653</v>
      </c>
      <c r="L140" s="622"/>
      <c r="M140" s="618">
        <f>SUM(M131+M134+M135+M137+M138)</f>
        <v>0</v>
      </c>
      <c r="N140" s="606" t="s">
        <v>993</v>
      </c>
      <c r="O140" s="623"/>
    </row>
    <row r="141" spans="2:15" ht="15.75" thickBot="1" x14ac:dyDescent="0.3">
      <c r="C141" s="226"/>
      <c r="D141" s="562"/>
      <c r="E141" s="562"/>
      <c r="F141" s="562"/>
      <c r="G141" s="562"/>
      <c r="H141" s="562"/>
      <c r="I141" s="562"/>
      <c r="J141" s="562"/>
      <c r="K141" s="562"/>
      <c r="L141" s="562"/>
      <c r="M141" s="582"/>
      <c r="N141" s="562"/>
      <c r="O141" s="562"/>
    </row>
    <row r="142" spans="2:15" s="3" customFormat="1" ht="15.75" hidden="1" thickBot="1" x14ac:dyDescent="0.3">
      <c r="B142" s="15"/>
      <c r="D142" s="486">
        <v>6504</v>
      </c>
      <c r="E142" s="457" t="s">
        <v>666</v>
      </c>
      <c r="F142" s="456">
        <v>3</v>
      </c>
      <c r="G142" s="466"/>
      <c r="H142" s="456"/>
      <c r="I142" s="466"/>
      <c r="J142" s="456" t="s">
        <v>11</v>
      </c>
      <c r="K142" s="489"/>
      <c r="L142" s="459"/>
      <c r="M142" s="460">
        <f>SUM(M143)</f>
        <v>0</v>
      </c>
      <c r="N142" s="461" t="s">
        <v>993</v>
      </c>
      <c r="O142" s="462"/>
    </row>
    <row r="143" spans="2:15" s="3" customFormat="1" ht="15.75" hidden="1" thickBot="1" x14ac:dyDescent="0.3">
      <c r="B143" s="15"/>
      <c r="D143" s="444">
        <v>6504.01</v>
      </c>
      <c r="E143" s="445" t="s">
        <v>667</v>
      </c>
      <c r="F143" s="446">
        <v>4</v>
      </c>
      <c r="G143" s="467"/>
      <c r="H143" s="446"/>
      <c r="I143" s="467"/>
      <c r="J143" s="446" t="s">
        <v>11</v>
      </c>
      <c r="K143" s="448"/>
      <c r="L143" s="449"/>
      <c r="M143" s="450"/>
      <c r="N143" s="451" t="s">
        <v>993</v>
      </c>
      <c r="O143" s="452"/>
    </row>
    <row r="144" spans="2:15" s="3" customFormat="1" ht="15.75" hidden="1" collapsed="1" thickBot="1" x14ac:dyDescent="0.3">
      <c r="B144" s="15"/>
      <c r="D144" s="486">
        <v>6505</v>
      </c>
      <c r="E144" s="457" t="s">
        <v>668</v>
      </c>
      <c r="F144" s="456">
        <v>3</v>
      </c>
      <c r="G144" s="466"/>
      <c r="H144" s="456"/>
      <c r="I144" s="466"/>
      <c r="J144" s="456" t="s">
        <v>11</v>
      </c>
      <c r="K144" s="489"/>
      <c r="L144" s="459"/>
      <c r="M144" s="460">
        <f>SUM(M145)</f>
        <v>0</v>
      </c>
      <c r="N144" s="461" t="s">
        <v>993</v>
      </c>
      <c r="O144" s="462"/>
    </row>
    <row r="145" spans="2:15" s="3" customFormat="1" ht="15.75" hidden="1" thickBot="1" x14ac:dyDescent="0.3">
      <c r="B145" s="15"/>
      <c r="D145" s="444">
        <v>6505.01</v>
      </c>
      <c r="E145" s="445" t="s">
        <v>669</v>
      </c>
      <c r="F145" s="446">
        <v>4</v>
      </c>
      <c r="G145" s="467"/>
      <c r="H145" s="446"/>
      <c r="I145" s="467"/>
      <c r="J145" s="446" t="s">
        <v>11</v>
      </c>
      <c r="K145" s="448"/>
      <c r="L145" s="449"/>
      <c r="M145" s="450"/>
      <c r="N145" s="451" t="s">
        <v>993</v>
      </c>
      <c r="O145" s="452"/>
    </row>
    <row r="146" spans="2:15" s="3" customFormat="1" ht="15.75" hidden="1" collapsed="1" thickBot="1" x14ac:dyDescent="0.3">
      <c r="B146" s="15"/>
      <c r="D146" s="486">
        <v>6510</v>
      </c>
      <c r="E146" s="457" t="s">
        <v>670</v>
      </c>
      <c r="F146" s="456">
        <v>3</v>
      </c>
      <c r="G146" s="466"/>
      <c r="H146" s="456"/>
      <c r="I146" s="466"/>
      <c r="J146" s="456" t="s">
        <v>7</v>
      </c>
      <c r="K146" s="489" t="s">
        <v>670</v>
      </c>
      <c r="L146" s="459"/>
      <c r="M146" s="460">
        <f>SUM(M147:M152)</f>
        <v>0</v>
      </c>
      <c r="N146" s="461" t="s">
        <v>993</v>
      </c>
      <c r="O146" s="462"/>
    </row>
    <row r="147" spans="2:15" s="3" customFormat="1" x14ac:dyDescent="0.25">
      <c r="B147" s="240">
        <v>6500</v>
      </c>
      <c r="D147" s="339">
        <v>6510.01</v>
      </c>
      <c r="E147" s="306" t="s">
        <v>671</v>
      </c>
      <c r="F147" s="341">
        <v>4</v>
      </c>
      <c r="G147" s="340"/>
      <c r="H147" s="341">
        <v>6510</v>
      </c>
      <c r="I147" s="340" t="s">
        <v>670</v>
      </c>
      <c r="J147" s="341" t="s">
        <v>11</v>
      </c>
      <c r="K147" s="386" t="s">
        <v>670</v>
      </c>
      <c r="L147" s="438"/>
      <c r="M147" s="426"/>
      <c r="N147" s="344" t="s">
        <v>993</v>
      </c>
      <c r="O147" s="439"/>
    </row>
    <row r="148" spans="2:15" s="3" customFormat="1" hidden="1" x14ac:dyDescent="0.25">
      <c r="B148" s="241"/>
      <c r="D148" s="346">
        <v>6510.12</v>
      </c>
      <c r="E148" s="349" t="s">
        <v>672</v>
      </c>
      <c r="F148" s="348">
        <v>4</v>
      </c>
      <c r="G148" s="347"/>
      <c r="H148" s="348"/>
      <c r="I148" s="347"/>
      <c r="J148" s="348" t="s">
        <v>11</v>
      </c>
      <c r="K148" s="433"/>
      <c r="L148" s="464"/>
      <c r="M148" s="435"/>
      <c r="N148" s="352" t="s">
        <v>993</v>
      </c>
      <c r="O148" s="465"/>
    </row>
    <row r="149" spans="2:15" s="3" customFormat="1" hidden="1" x14ac:dyDescent="0.25">
      <c r="B149" s="241"/>
      <c r="D149" s="346">
        <v>6510.14</v>
      </c>
      <c r="E149" s="349" t="s">
        <v>673</v>
      </c>
      <c r="F149" s="348">
        <v>4</v>
      </c>
      <c r="G149" s="347"/>
      <c r="H149" s="348"/>
      <c r="I149" s="347"/>
      <c r="J149" s="348" t="s">
        <v>11</v>
      </c>
      <c r="K149" s="347"/>
      <c r="L149" s="464"/>
      <c r="M149" s="435"/>
      <c r="N149" s="352" t="s">
        <v>993</v>
      </c>
      <c r="O149" s="465"/>
    </row>
    <row r="150" spans="2:15" s="3" customFormat="1" hidden="1" x14ac:dyDescent="0.25">
      <c r="B150" s="241"/>
      <c r="D150" s="346">
        <v>6510.15</v>
      </c>
      <c r="E150" s="349" t="s">
        <v>674</v>
      </c>
      <c r="F150" s="348">
        <v>4</v>
      </c>
      <c r="G150" s="476"/>
      <c r="H150" s="348"/>
      <c r="I150" s="347"/>
      <c r="J150" s="348" t="s">
        <v>11</v>
      </c>
      <c r="K150" s="433"/>
      <c r="L150" s="464"/>
      <c r="M150" s="435"/>
      <c r="N150" s="352" t="s">
        <v>993</v>
      </c>
      <c r="O150" s="465"/>
    </row>
    <row r="151" spans="2:15" s="3" customFormat="1" hidden="1" x14ac:dyDescent="0.25">
      <c r="B151" s="241"/>
      <c r="D151" s="346">
        <v>6510.18</v>
      </c>
      <c r="E151" s="349" t="s">
        <v>675</v>
      </c>
      <c r="F151" s="348">
        <v>4</v>
      </c>
      <c r="G151" s="347"/>
      <c r="H151" s="348"/>
      <c r="I151" s="347"/>
      <c r="J151" s="348" t="s">
        <v>11</v>
      </c>
      <c r="K151" s="433"/>
      <c r="L151" s="464"/>
      <c r="M151" s="435"/>
      <c r="N151" s="352" t="s">
        <v>993</v>
      </c>
      <c r="O151" s="465"/>
    </row>
    <row r="152" spans="2:15" s="3" customFormat="1" x14ac:dyDescent="0.25">
      <c r="B152" s="241" t="s">
        <v>1502</v>
      </c>
      <c r="D152" s="339">
        <v>6510.31</v>
      </c>
      <c r="E152" s="306" t="s">
        <v>676</v>
      </c>
      <c r="F152" s="341">
        <v>4</v>
      </c>
      <c r="G152" s="340"/>
      <c r="H152" s="341">
        <v>6521</v>
      </c>
      <c r="I152" s="340" t="s">
        <v>676</v>
      </c>
      <c r="J152" s="341" t="s">
        <v>11</v>
      </c>
      <c r="K152" s="386" t="s">
        <v>676</v>
      </c>
      <c r="L152" s="438"/>
      <c r="M152" s="426"/>
      <c r="N152" s="344" t="s">
        <v>993</v>
      </c>
      <c r="O152" s="439"/>
    </row>
    <row r="153" spans="2:15" s="3" customFormat="1" hidden="1" x14ac:dyDescent="0.25">
      <c r="B153" s="241"/>
      <c r="D153" s="475">
        <v>6515</v>
      </c>
      <c r="E153" s="473" t="s">
        <v>677</v>
      </c>
      <c r="F153" s="356">
        <v>3</v>
      </c>
      <c r="G153" s="357"/>
      <c r="H153" s="356"/>
      <c r="I153" s="357"/>
      <c r="J153" s="356" t="s">
        <v>7</v>
      </c>
      <c r="K153" s="475" t="s">
        <v>677</v>
      </c>
      <c r="L153" s="440"/>
      <c r="M153" s="430"/>
      <c r="N153" s="359" t="s">
        <v>993</v>
      </c>
      <c r="O153" s="441"/>
    </row>
    <row r="154" spans="2:15" s="3" customFormat="1" x14ac:dyDescent="0.25">
      <c r="B154" s="241" t="s">
        <v>1503</v>
      </c>
      <c r="D154" s="339">
        <v>6515.01</v>
      </c>
      <c r="E154" s="306" t="s">
        <v>678</v>
      </c>
      <c r="F154" s="341">
        <v>4</v>
      </c>
      <c r="G154" s="340"/>
      <c r="H154" s="341">
        <v>6515</v>
      </c>
      <c r="I154" s="340" t="s">
        <v>679</v>
      </c>
      <c r="J154" s="341" t="s">
        <v>11</v>
      </c>
      <c r="K154" s="386" t="s">
        <v>679</v>
      </c>
      <c r="L154" s="438"/>
      <c r="M154" s="426"/>
      <c r="N154" s="344" t="s">
        <v>993</v>
      </c>
      <c r="O154" s="439"/>
    </row>
    <row r="155" spans="2:15" s="3" customFormat="1" hidden="1" x14ac:dyDescent="0.25">
      <c r="B155" s="241"/>
      <c r="D155" s="346">
        <v>6515.12</v>
      </c>
      <c r="E155" s="349" t="s">
        <v>680</v>
      </c>
      <c r="F155" s="348">
        <v>4</v>
      </c>
      <c r="G155" s="347"/>
      <c r="H155" s="348"/>
      <c r="I155" s="347"/>
      <c r="J155" s="348" t="s">
        <v>11</v>
      </c>
      <c r="K155" s="433"/>
      <c r="L155" s="464"/>
      <c r="M155" s="435"/>
      <c r="N155" s="352" t="s">
        <v>993</v>
      </c>
      <c r="O155" s="465"/>
    </row>
    <row r="156" spans="2:15" s="3" customFormat="1" hidden="1" x14ac:dyDescent="0.25">
      <c r="B156" s="241"/>
      <c r="D156" s="346">
        <v>6515.13</v>
      </c>
      <c r="E156" s="349" t="s">
        <v>681</v>
      </c>
      <c r="F156" s="348">
        <v>4</v>
      </c>
      <c r="G156" s="347"/>
      <c r="H156" s="348"/>
      <c r="I156" s="347"/>
      <c r="J156" s="348" t="s">
        <v>11</v>
      </c>
      <c r="K156" s="433"/>
      <c r="L156" s="464"/>
      <c r="M156" s="435"/>
      <c r="N156" s="352" t="s">
        <v>993</v>
      </c>
      <c r="O156" s="465"/>
    </row>
    <row r="157" spans="2:15" s="3" customFormat="1" hidden="1" x14ac:dyDescent="0.25">
      <c r="B157" s="241"/>
      <c r="D157" s="346">
        <v>6515.14</v>
      </c>
      <c r="E157" s="349" t="s">
        <v>682</v>
      </c>
      <c r="F157" s="348">
        <v>4</v>
      </c>
      <c r="G157" s="476"/>
      <c r="H157" s="348"/>
      <c r="I157" s="347"/>
      <c r="J157" s="348" t="s">
        <v>11</v>
      </c>
      <c r="K157" s="433"/>
      <c r="L157" s="464"/>
      <c r="M157" s="435"/>
      <c r="N157" s="352" t="s">
        <v>993</v>
      </c>
      <c r="O157" s="465"/>
    </row>
    <row r="158" spans="2:15" s="3" customFormat="1" hidden="1" x14ac:dyDescent="0.25">
      <c r="B158" s="241"/>
      <c r="D158" s="346">
        <v>6515.15</v>
      </c>
      <c r="E158" s="349" t="s">
        <v>683</v>
      </c>
      <c r="F158" s="348">
        <v>4</v>
      </c>
      <c r="G158" s="476"/>
      <c r="H158" s="348"/>
      <c r="I158" s="347"/>
      <c r="J158" s="348" t="s">
        <v>11</v>
      </c>
      <c r="K158" s="433"/>
      <c r="L158" s="464"/>
      <c r="M158" s="435"/>
      <c r="N158" s="352" t="s">
        <v>993</v>
      </c>
      <c r="O158" s="465"/>
    </row>
    <row r="159" spans="2:15" s="3" customFormat="1" hidden="1" x14ac:dyDescent="0.25">
      <c r="B159" s="241"/>
      <c r="D159" s="346">
        <v>6515.18</v>
      </c>
      <c r="E159" s="349" t="s">
        <v>684</v>
      </c>
      <c r="F159" s="348">
        <v>4</v>
      </c>
      <c r="G159" s="347"/>
      <c r="H159" s="348"/>
      <c r="I159" s="347"/>
      <c r="J159" s="348" t="s">
        <v>11</v>
      </c>
      <c r="K159" s="433"/>
      <c r="L159" s="464"/>
      <c r="M159" s="435"/>
      <c r="N159" s="352" t="s">
        <v>993</v>
      </c>
      <c r="O159" s="465"/>
    </row>
    <row r="160" spans="2:15" s="3" customFormat="1" hidden="1" x14ac:dyDescent="0.25">
      <c r="B160" s="241"/>
      <c r="D160" s="475">
        <v>6520</v>
      </c>
      <c r="E160" s="473" t="s">
        <v>685</v>
      </c>
      <c r="F160" s="356">
        <v>3</v>
      </c>
      <c r="G160" s="357"/>
      <c r="H160" s="356"/>
      <c r="I160" s="357"/>
      <c r="J160" s="356" t="s">
        <v>7</v>
      </c>
      <c r="K160" s="475" t="s">
        <v>685</v>
      </c>
      <c r="L160" s="440"/>
      <c r="M160" s="430"/>
      <c r="N160" s="359" t="s">
        <v>993</v>
      </c>
      <c r="O160" s="441"/>
    </row>
    <row r="161" spans="2:15" s="3" customFormat="1" x14ac:dyDescent="0.25">
      <c r="B161" s="241" t="s">
        <v>1501</v>
      </c>
      <c r="D161" s="339">
        <v>6520.01</v>
      </c>
      <c r="E161" s="306" t="s">
        <v>686</v>
      </c>
      <c r="F161" s="341">
        <v>4</v>
      </c>
      <c r="G161" s="340"/>
      <c r="H161" s="341">
        <v>6520</v>
      </c>
      <c r="I161" s="340" t="s">
        <v>685</v>
      </c>
      <c r="J161" s="341" t="s">
        <v>11</v>
      </c>
      <c r="K161" s="386" t="s">
        <v>1207</v>
      </c>
      <c r="L161" s="438"/>
      <c r="M161" s="426"/>
      <c r="N161" s="344" t="s">
        <v>993</v>
      </c>
      <c r="O161" s="439"/>
    </row>
    <row r="162" spans="2:15" s="3" customFormat="1" hidden="1" x14ac:dyDescent="0.25">
      <c r="B162" s="241"/>
      <c r="D162" s="346">
        <v>6520.12</v>
      </c>
      <c r="E162" s="349" t="s">
        <v>687</v>
      </c>
      <c r="F162" s="348">
        <v>4</v>
      </c>
      <c r="G162" s="476"/>
      <c r="H162" s="348"/>
      <c r="I162" s="347"/>
      <c r="J162" s="348" t="s">
        <v>11</v>
      </c>
      <c r="K162" s="433"/>
      <c r="L162" s="464"/>
      <c r="M162" s="435"/>
      <c r="N162" s="352" t="s">
        <v>993</v>
      </c>
      <c r="O162" s="465"/>
    </row>
    <row r="163" spans="2:15" s="3" customFormat="1" hidden="1" x14ac:dyDescent="0.25">
      <c r="B163" s="241"/>
      <c r="D163" s="346">
        <v>6520.13</v>
      </c>
      <c r="E163" s="349" t="s">
        <v>688</v>
      </c>
      <c r="F163" s="348">
        <v>4</v>
      </c>
      <c r="G163" s="476"/>
      <c r="H163" s="348"/>
      <c r="I163" s="347"/>
      <c r="J163" s="348" t="s">
        <v>11</v>
      </c>
      <c r="K163" s="433"/>
      <c r="L163" s="464"/>
      <c r="M163" s="435"/>
      <c r="N163" s="352" t="s">
        <v>993</v>
      </c>
      <c r="O163" s="465"/>
    </row>
    <row r="164" spans="2:15" s="3" customFormat="1" hidden="1" x14ac:dyDescent="0.25">
      <c r="B164" s="241"/>
      <c r="D164" s="346">
        <v>6520.14</v>
      </c>
      <c r="E164" s="349" t="s">
        <v>689</v>
      </c>
      <c r="F164" s="348">
        <v>4</v>
      </c>
      <c r="G164" s="476"/>
      <c r="H164" s="348"/>
      <c r="I164" s="347"/>
      <c r="J164" s="348" t="s">
        <v>11</v>
      </c>
      <c r="K164" s="433"/>
      <c r="L164" s="464"/>
      <c r="M164" s="435"/>
      <c r="N164" s="352" t="s">
        <v>993</v>
      </c>
      <c r="O164" s="465"/>
    </row>
    <row r="165" spans="2:15" s="3" customFormat="1" hidden="1" x14ac:dyDescent="0.25">
      <c r="B165" s="241"/>
      <c r="D165" s="346">
        <v>6520.15</v>
      </c>
      <c r="E165" s="349" t="s">
        <v>690</v>
      </c>
      <c r="F165" s="348">
        <v>4</v>
      </c>
      <c r="G165" s="476"/>
      <c r="H165" s="348"/>
      <c r="I165" s="347"/>
      <c r="J165" s="348" t="s">
        <v>11</v>
      </c>
      <c r="K165" s="433"/>
      <c r="L165" s="464"/>
      <c r="M165" s="435"/>
      <c r="N165" s="352" t="s">
        <v>993</v>
      </c>
      <c r="O165" s="465"/>
    </row>
    <row r="166" spans="2:15" s="3" customFormat="1" hidden="1" x14ac:dyDescent="0.25">
      <c r="B166" s="241"/>
      <c r="D166" s="346">
        <v>6520.16</v>
      </c>
      <c r="E166" s="349" t="s">
        <v>691</v>
      </c>
      <c r="F166" s="348">
        <v>4</v>
      </c>
      <c r="G166" s="347"/>
      <c r="H166" s="348"/>
      <c r="I166" s="347"/>
      <c r="J166" s="348" t="s">
        <v>11</v>
      </c>
      <c r="K166" s="347"/>
      <c r="L166" s="464"/>
      <c r="M166" s="435"/>
      <c r="N166" s="352" t="s">
        <v>993</v>
      </c>
      <c r="O166" s="465"/>
    </row>
    <row r="167" spans="2:15" s="3" customFormat="1" hidden="1" x14ac:dyDescent="0.25">
      <c r="B167" s="241"/>
      <c r="D167" s="346">
        <v>6520.17</v>
      </c>
      <c r="E167" s="349" t="s">
        <v>692</v>
      </c>
      <c r="F167" s="348">
        <v>4</v>
      </c>
      <c r="G167" s="347"/>
      <c r="H167" s="348"/>
      <c r="I167" s="347"/>
      <c r="J167" s="348" t="s">
        <v>11</v>
      </c>
      <c r="K167" s="347"/>
      <c r="L167" s="464"/>
      <c r="M167" s="435"/>
      <c r="N167" s="352" t="s">
        <v>993</v>
      </c>
      <c r="O167" s="465"/>
    </row>
    <row r="168" spans="2:15" s="3" customFormat="1" hidden="1" x14ac:dyDescent="0.25">
      <c r="B168" s="241"/>
      <c r="D168" s="346">
        <v>6520.18</v>
      </c>
      <c r="E168" s="349" t="s">
        <v>693</v>
      </c>
      <c r="F168" s="348">
        <v>4</v>
      </c>
      <c r="G168" s="476"/>
      <c r="H168" s="348"/>
      <c r="I168" s="347"/>
      <c r="J168" s="348" t="s">
        <v>11</v>
      </c>
      <c r="K168" s="433"/>
      <c r="L168" s="464"/>
      <c r="M168" s="435"/>
      <c r="N168" s="352" t="s">
        <v>993</v>
      </c>
      <c r="O168" s="465"/>
    </row>
    <row r="169" spans="2:15" s="3" customFormat="1" hidden="1" x14ac:dyDescent="0.25">
      <c r="B169" s="241"/>
      <c r="D169" s="475">
        <v>6525</v>
      </c>
      <c r="E169" s="473" t="s">
        <v>694</v>
      </c>
      <c r="F169" s="356">
        <v>3</v>
      </c>
      <c r="G169" s="473"/>
      <c r="H169" s="356"/>
      <c r="I169" s="357"/>
      <c r="J169" s="356" t="s">
        <v>7</v>
      </c>
      <c r="K169" s="475" t="s">
        <v>694</v>
      </c>
      <c r="L169" s="440"/>
      <c r="M169" s="430"/>
      <c r="N169" s="359" t="s">
        <v>993</v>
      </c>
      <c r="O169" s="441"/>
    </row>
    <row r="170" spans="2:15" s="3" customFormat="1" x14ac:dyDescent="0.25">
      <c r="B170" s="241"/>
      <c r="D170" s="339">
        <v>6525.01</v>
      </c>
      <c r="E170" s="306" t="s">
        <v>695</v>
      </c>
      <c r="F170" s="341">
        <v>4</v>
      </c>
      <c r="G170" s="340"/>
      <c r="H170" s="341">
        <v>6525</v>
      </c>
      <c r="I170" s="340" t="s">
        <v>695</v>
      </c>
      <c r="J170" s="341" t="s">
        <v>11</v>
      </c>
      <c r="K170" s="386" t="s">
        <v>1208</v>
      </c>
      <c r="L170" s="438"/>
      <c r="M170" s="426"/>
      <c r="N170" s="344" t="s">
        <v>993</v>
      </c>
      <c r="O170" s="345"/>
    </row>
    <row r="171" spans="2:15" s="3" customFormat="1" hidden="1" x14ac:dyDescent="0.25">
      <c r="B171" s="241"/>
      <c r="D171" s="475">
        <v>6530</v>
      </c>
      <c r="E171" s="473" t="s">
        <v>696</v>
      </c>
      <c r="F171" s="356">
        <v>3</v>
      </c>
      <c r="G171" s="357"/>
      <c r="H171" s="356"/>
      <c r="I171" s="357"/>
      <c r="J171" s="356" t="s">
        <v>7</v>
      </c>
      <c r="K171" s="475" t="s">
        <v>696</v>
      </c>
      <c r="L171" s="440"/>
      <c r="M171" s="430"/>
      <c r="N171" s="359" t="s">
        <v>993</v>
      </c>
      <c r="O171" s="365"/>
    </row>
    <row r="172" spans="2:15" s="3" customFormat="1" hidden="1" x14ac:dyDescent="0.25">
      <c r="B172" s="241"/>
      <c r="D172" s="346">
        <v>6530.01</v>
      </c>
      <c r="E172" s="349" t="s">
        <v>697</v>
      </c>
      <c r="F172" s="348">
        <v>4</v>
      </c>
      <c r="G172" s="347"/>
      <c r="H172" s="348"/>
      <c r="I172" s="347"/>
      <c r="J172" s="348" t="s">
        <v>11</v>
      </c>
      <c r="K172" s="433"/>
      <c r="L172" s="464"/>
      <c r="M172" s="435"/>
      <c r="N172" s="352" t="s">
        <v>993</v>
      </c>
      <c r="O172" s="353"/>
    </row>
    <row r="173" spans="2:15" s="3" customFormat="1" x14ac:dyDescent="0.25">
      <c r="B173" s="241"/>
      <c r="D173" s="339">
        <v>6530.11</v>
      </c>
      <c r="E173" s="306" t="s">
        <v>698</v>
      </c>
      <c r="F173" s="341">
        <v>4</v>
      </c>
      <c r="G173" s="340"/>
      <c r="H173" s="341">
        <v>6530</v>
      </c>
      <c r="I173" s="340" t="s">
        <v>699</v>
      </c>
      <c r="J173" s="341" t="s">
        <v>11</v>
      </c>
      <c r="K173" s="386" t="s">
        <v>1533</v>
      </c>
      <c r="L173" s="438"/>
      <c r="M173" s="426"/>
      <c r="N173" s="344" t="s">
        <v>993</v>
      </c>
      <c r="O173" s="345"/>
    </row>
    <row r="174" spans="2:15" s="3" customFormat="1" x14ac:dyDescent="0.25">
      <c r="B174" s="241"/>
      <c r="D174" s="339">
        <v>6530.21</v>
      </c>
      <c r="E174" s="306" t="s">
        <v>700</v>
      </c>
      <c r="F174" s="341">
        <v>4</v>
      </c>
      <c r="G174" s="340"/>
      <c r="H174" s="341">
        <v>6531</v>
      </c>
      <c r="I174" s="340" t="s">
        <v>700</v>
      </c>
      <c r="J174" s="341" t="s">
        <v>11</v>
      </c>
      <c r="K174" s="386" t="s">
        <v>700</v>
      </c>
      <c r="L174" s="438"/>
      <c r="M174" s="426"/>
      <c r="N174" s="344" t="s">
        <v>993</v>
      </c>
      <c r="O174" s="439"/>
    </row>
    <row r="175" spans="2:15" s="3" customFormat="1" hidden="1" x14ac:dyDescent="0.25">
      <c r="B175" s="241"/>
      <c r="D175" s="475">
        <v>6540</v>
      </c>
      <c r="E175" s="355" t="s">
        <v>701</v>
      </c>
      <c r="F175" s="356">
        <v>3</v>
      </c>
      <c r="G175" s="357"/>
      <c r="H175" s="356"/>
      <c r="I175" s="357"/>
      <c r="J175" s="356" t="s">
        <v>7</v>
      </c>
      <c r="K175" s="355" t="s">
        <v>701</v>
      </c>
      <c r="L175" s="440"/>
      <c r="M175" s="430"/>
      <c r="N175" s="359" t="s">
        <v>993</v>
      </c>
      <c r="O175" s="441"/>
    </row>
    <row r="176" spans="2:15" s="3" customFormat="1" hidden="1" x14ac:dyDescent="0.25">
      <c r="B176" s="241"/>
      <c r="D176" s="346">
        <v>6540.01</v>
      </c>
      <c r="E176" s="349" t="s">
        <v>702</v>
      </c>
      <c r="F176" s="348">
        <v>4</v>
      </c>
      <c r="G176" s="347"/>
      <c r="H176" s="348"/>
      <c r="I176" s="347"/>
      <c r="J176" s="348" t="s">
        <v>11</v>
      </c>
      <c r="K176" s="433"/>
      <c r="L176" s="464"/>
      <c r="M176" s="435"/>
      <c r="N176" s="352" t="s">
        <v>993</v>
      </c>
      <c r="O176" s="465"/>
    </row>
    <row r="177" spans="1:15" s="3" customFormat="1" x14ac:dyDescent="0.25">
      <c r="B177" s="241"/>
      <c r="D177" s="339">
        <v>6540.11</v>
      </c>
      <c r="E177" s="306" t="s">
        <v>703</v>
      </c>
      <c r="F177" s="341">
        <v>4</v>
      </c>
      <c r="G177" s="340"/>
      <c r="H177" s="341">
        <v>6546</v>
      </c>
      <c r="I177" s="340" t="s">
        <v>703</v>
      </c>
      <c r="J177" s="341" t="s">
        <v>11</v>
      </c>
      <c r="K177" s="386" t="s">
        <v>1210</v>
      </c>
      <c r="L177" s="438"/>
      <c r="M177" s="426"/>
      <c r="N177" s="344" t="s">
        <v>993</v>
      </c>
      <c r="O177" s="439"/>
    </row>
    <row r="178" spans="1:15" s="3" customFormat="1" x14ac:dyDescent="0.25">
      <c r="B178" s="241"/>
      <c r="D178" s="339">
        <v>6540.21</v>
      </c>
      <c r="E178" s="306" t="s">
        <v>704</v>
      </c>
      <c r="F178" s="341">
        <v>4</v>
      </c>
      <c r="G178" s="340"/>
      <c r="H178" s="341">
        <v>6548</v>
      </c>
      <c r="I178" s="340" t="s">
        <v>704</v>
      </c>
      <c r="J178" s="341" t="s">
        <v>11</v>
      </c>
      <c r="K178" s="386" t="s">
        <v>704</v>
      </c>
      <c r="L178" s="438"/>
      <c r="M178" s="426"/>
      <c r="N178" s="344" t="s">
        <v>993</v>
      </c>
      <c r="O178" s="439"/>
    </row>
    <row r="179" spans="1:15" s="3" customFormat="1" hidden="1" x14ac:dyDescent="0.25">
      <c r="B179" s="241"/>
      <c r="D179" s="475">
        <v>6570</v>
      </c>
      <c r="E179" s="473" t="s">
        <v>705</v>
      </c>
      <c r="F179" s="356">
        <v>3</v>
      </c>
      <c r="G179" s="357"/>
      <c r="H179" s="356"/>
      <c r="I179" s="357"/>
      <c r="J179" s="356" t="s">
        <v>7</v>
      </c>
      <c r="K179" s="475" t="s">
        <v>705</v>
      </c>
      <c r="L179" s="440"/>
      <c r="M179" s="430"/>
      <c r="N179" s="359" t="s">
        <v>993</v>
      </c>
      <c r="O179" s="441"/>
    </row>
    <row r="180" spans="1:15" s="3" customFormat="1" x14ac:dyDescent="0.25">
      <c r="B180" s="241"/>
      <c r="D180" s="339">
        <v>6570.01</v>
      </c>
      <c r="E180" s="306" t="s">
        <v>706</v>
      </c>
      <c r="F180" s="341">
        <v>4</v>
      </c>
      <c r="G180" s="340"/>
      <c r="H180" s="341">
        <v>6570</v>
      </c>
      <c r="I180" s="340" t="s">
        <v>707</v>
      </c>
      <c r="J180" s="341" t="s">
        <v>11</v>
      </c>
      <c r="K180" s="386" t="s">
        <v>1211</v>
      </c>
      <c r="L180" s="438"/>
      <c r="M180" s="426"/>
      <c r="N180" s="344" t="s">
        <v>993</v>
      </c>
      <c r="O180" s="439"/>
    </row>
    <row r="181" spans="1:15" s="3" customFormat="1" hidden="1" x14ac:dyDescent="0.25">
      <c r="B181" s="241"/>
      <c r="D181" s="475">
        <v>6580</v>
      </c>
      <c r="E181" s="473" t="s">
        <v>708</v>
      </c>
      <c r="F181" s="356">
        <v>3</v>
      </c>
      <c r="G181" s="357"/>
      <c r="H181" s="356"/>
      <c r="I181" s="357"/>
      <c r="J181" s="356" t="s">
        <v>11</v>
      </c>
      <c r="K181" s="475" t="s">
        <v>1237</v>
      </c>
      <c r="L181" s="440"/>
      <c r="M181" s="430"/>
      <c r="N181" s="359" t="s">
        <v>993</v>
      </c>
      <c r="O181" s="441"/>
    </row>
    <row r="182" spans="1:15" s="3" customFormat="1" x14ac:dyDescent="0.25">
      <c r="B182" s="241"/>
      <c r="D182" s="490">
        <v>6580.01</v>
      </c>
      <c r="E182" s="491" t="s">
        <v>709</v>
      </c>
      <c r="F182" s="492">
        <v>4</v>
      </c>
      <c r="G182" s="493" t="s">
        <v>710</v>
      </c>
      <c r="H182" s="492">
        <v>6580</v>
      </c>
      <c r="I182" s="493" t="s">
        <v>709</v>
      </c>
      <c r="J182" s="492" t="s">
        <v>11</v>
      </c>
      <c r="K182" s="494" t="s">
        <v>1732</v>
      </c>
      <c r="L182" s="495"/>
      <c r="M182" s="496"/>
      <c r="N182" s="497" t="s">
        <v>994</v>
      </c>
      <c r="O182" s="498"/>
    </row>
    <row r="183" spans="1:15" s="3" customFormat="1" hidden="1" x14ac:dyDescent="0.25">
      <c r="B183" s="241"/>
      <c r="D183" s="475">
        <v>6590</v>
      </c>
      <c r="E183" s="355" t="s">
        <v>711</v>
      </c>
      <c r="F183" s="356">
        <v>3</v>
      </c>
      <c r="G183" s="357"/>
      <c r="H183" s="356"/>
      <c r="I183" s="357"/>
      <c r="J183" s="356" t="s">
        <v>7</v>
      </c>
      <c r="K183" s="355" t="s">
        <v>711</v>
      </c>
      <c r="L183" s="440"/>
      <c r="M183" s="430"/>
      <c r="N183" s="359" t="s">
        <v>993</v>
      </c>
      <c r="O183" s="441"/>
    </row>
    <row r="184" spans="1:15" s="3" customFormat="1" x14ac:dyDescent="0.25">
      <c r="B184" s="241"/>
      <c r="D184" s="339">
        <v>6590.01</v>
      </c>
      <c r="E184" s="306" t="s">
        <v>711</v>
      </c>
      <c r="F184" s="341">
        <v>4</v>
      </c>
      <c r="G184" s="340"/>
      <c r="H184" s="341">
        <v>6590</v>
      </c>
      <c r="I184" s="340" t="s">
        <v>712</v>
      </c>
      <c r="J184" s="341" t="s">
        <v>11</v>
      </c>
      <c r="K184" s="386" t="s">
        <v>1212</v>
      </c>
      <c r="L184" s="438"/>
      <c r="M184" s="426"/>
      <c r="N184" s="344" t="s">
        <v>993</v>
      </c>
      <c r="O184" s="439"/>
    </row>
    <row r="185" spans="1:15" s="8" customFormat="1" ht="15.75" collapsed="1" thickBot="1" x14ac:dyDescent="0.3">
      <c r="B185" s="242"/>
      <c r="D185" s="600">
        <v>6500</v>
      </c>
      <c r="E185" s="601" t="s">
        <v>665</v>
      </c>
      <c r="F185" s="602">
        <v>2</v>
      </c>
      <c r="G185" s="603"/>
      <c r="H185" s="602"/>
      <c r="I185" s="603"/>
      <c r="J185" s="602" t="s">
        <v>7</v>
      </c>
      <c r="K185" s="601" t="s">
        <v>665</v>
      </c>
      <c r="L185" s="622"/>
      <c r="M185" s="618">
        <f>SUM(M147+M152+M154+M161+M170+M173+M174+M177+M178+M180+M184)</f>
        <v>0</v>
      </c>
      <c r="N185" s="606"/>
      <c r="O185" s="623"/>
    </row>
    <row r="186" spans="1:15" s="8" customFormat="1" ht="15.75" thickBot="1" x14ac:dyDescent="0.3">
      <c r="B186" s="15"/>
      <c r="D186" s="499"/>
      <c r="E186" s="500"/>
      <c r="F186" s="501"/>
      <c r="G186" s="500"/>
      <c r="H186" s="501"/>
      <c r="I186" s="500"/>
      <c r="J186" s="501"/>
      <c r="K186" s="502"/>
      <c r="L186" s="503"/>
      <c r="M186" s="504"/>
      <c r="N186" s="505"/>
      <c r="O186" s="506"/>
    </row>
    <row r="187" spans="1:15" s="8" customFormat="1" ht="31.5" x14ac:dyDescent="0.5">
      <c r="A187"/>
      <c r="B187" s="247"/>
      <c r="C187" s="226"/>
      <c r="D187" s="320"/>
      <c r="E187" s="13"/>
      <c r="F187" s="13"/>
      <c r="G187" s="13"/>
      <c r="H187" s="13"/>
      <c r="I187" s="13"/>
      <c r="J187" s="13"/>
      <c r="K187" s="593" t="s">
        <v>1332</v>
      </c>
      <c r="L187"/>
      <c r="M187" s="311" t="str">
        <f>Main!$B$1</f>
        <v>STANDARDIZED FINANCIALS TEMPLATE     (Rev. 2022.10.01)</v>
      </c>
      <c r="N187"/>
      <c r="O187" s="42"/>
    </row>
    <row r="188" spans="1:15" s="8" customFormat="1" ht="21" x14ac:dyDescent="0.35">
      <c r="A188"/>
      <c r="B188" s="248"/>
      <c r="C188" s="226"/>
      <c r="D188" s="321" t="str">
        <f>Main!C6</f>
        <v>####</v>
      </c>
      <c r="E188" s="261"/>
      <c r="F188" s="261"/>
      <c r="G188" s="261"/>
      <c r="H188" s="262"/>
      <c r="I188" s="262"/>
      <c r="J188" s="262"/>
      <c r="K188" s="261" t="str">
        <f>Main!$C$5</f>
        <v>XXXXXXXXXXX</v>
      </c>
      <c r="L188" s="146"/>
      <c r="M188" s="322"/>
      <c r="N188" s="146"/>
      <c r="O188" s="323"/>
    </row>
    <row r="189" spans="1:15" ht="21.75" thickBot="1" x14ac:dyDescent="0.4">
      <c r="B189" s="328"/>
      <c r="C189" s="226"/>
      <c r="D189" s="324"/>
      <c r="E189" s="325"/>
      <c r="F189" s="325"/>
      <c r="G189" s="325"/>
      <c r="H189" s="326"/>
      <c r="I189" s="326"/>
      <c r="J189" s="326"/>
      <c r="K189" s="327" t="s">
        <v>1333</v>
      </c>
      <c r="L189" s="203"/>
      <c r="M189" s="203" t="str">
        <f>Main!$C$27</f>
        <v>MM/DD/YYYY-MM/DD/YYYY</v>
      </c>
      <c r="N189" s="34"/>
      <c r="O189" s="35"/>
    </row>
    <row r="190" spans="1:15" s="4" customFormat="1" ht="47.25" x14ac:dyDescent="0.25">
      <c r="B190" s="245"/>
      <c r="D190" s="595" t="s">
        <v>1728</v>
      </c>
      <c r="E190" s="614" t="s">
        <v>1</v>
      </c>
      <c r="F190" s="614" t="s">
        <v>2</v>
      </c>
      <c r="G190" s="614" t="s">
        <v>3</v>
      </c>
      <c r="H190" s="615" t="s">
        <v>4</v>
      </c>
      <c r="I190" s="615" t="s">
        <v>5</v>
      </c>
      <c r="J190" s="616" t="s">
        <v>880</v>
      </c>
      <c r="K190" s="614" t="s">
        <v>1727</v>
      </c>
      <c r="L190" s="614" t="s">
        <v>882</v>
      </c>
      <c r="M190" s="595" t="s">
        <v>879</v>
      </c>
      <c r="N190" s="595" t="s">
        <v>992</v>
      </c>
      <c r="O190" s="595" t="s">
        <v>885</v>
      </c>
    </row>
    <row r="191" spans="1:15" s="3" customFormat="1" ht="16.5" hidden="1" customHeight="1" thickBot="1" x14ac:dyDescent="0.3">
      <c r="B191" s="15"/>
      <c r="D191" s="307">
        <v>6710</v>
      </c>
      <c r="E191" s="308" t="s">
        <v>719</v>
      </c>
      <c r="F191" s="301">
        <v>3</v>
      </c>
      <c r="G191" s="302"/>
      <c r="H191" s="301"/>
      <c r="I191" s="302"/>
      <c r="J191" s="301" t="s">
        <v>7</v>
      </c>
      <c r="K191" s="309" t="s">
        <v>719</v>
      </c>
      <c r="L191" s="303"/>
      <c r="M191" s="304">
        <v>0</v>
      </c>
      <c r="N191" s="305" t="s">
        <v>993</v>
      </c>
      <c r="O191" s="310"/>
    </row>
    <row r="192" spans="1:15" s="3" customFormat="1" ht="15.75" thickBot="1" x14ac:dyDescent="0.3">
      <c r="B192" s="15"/>
      <c r="D192" s="583"/>
      <c r="E192" s="584"/>
      <c r="F192" s="585"/>
      <c r="G192" s="584"/>
      <c r="H192" s="585"/>
      <c r="I192" s="584"/>
      <c r="J192" s="585"/>
      <c r="K192" s="586"/>
      <c r="L192" s="587"/>
      <c r="M192" s="588"/>
      <c r="N192" s="589"/>
      <c r="O192" s="590"/>
    </row>
    <row r="193" spans="2:15" s="3" customFormat="1" x14ac:dyDescent="0.25">
      <c r="B193" s="240">
        <v>6700</v>
      </c>
      <c r="D193" s="339">
        <v>6710.01</v>
      </c>
      <c r="E193" s="306" t="s">
        <v>720</v>
      </c>
      <c r="F193" s="341">
        <v>4</v>
      </c>
      <c r="G193" s="340"/>
      <c r="H193" s="341"/>
      <c r="I193" s="340"/>
      <c r="J193" s="341" t="s">
        <v>11</v>
      </c>
      <c r="K193" s="386" t="s">
        <v>1213</v>
      </c>
      <c r="L193" s="438"/>
      <c r="M193" s="426"/>
      <c r="N193" s="344" t="s">
        <v>993</v>
      </c>
      <c r="O193" s="439"/>
    </row>
    <row r="194" spans="2:15" s="3" customFormat="1" hidden="1" x14ac:dyDescent="0.25">
      <c r="B194" s="241"/>
      <c r="D194" s="346">
        <v>6710.11</v>
      </c>
      <c r="E194" s="349" t="s">
        <v>721</v>
      </c>
      <c r="F194" s="348">
        <v>4</v>
      </c>
      <c r="G194" s="347"/>
      <c r="H194" s="348">
        <v>6710</v>
      </c>
      <c r="I194" s="347" t="s">
        <v>722</v>
      </c>
      <c r="J194" s="348" t="s">
        <v>11</v>
      </c>
      <c r="K194" s="349"/>
      <c r="L194" s="464"/>
      <c r="M194" s="435"/>
      <c r="N194" s="352" t="s">
        <v>993</v>
      </c>
      <c r="O194" s="353"/>
    </row>
    <row r="195" spans="2:15" s="3" customFormat="1" hidden="1" x14ac:dyDescent="0.25">
      <c r="B195" s="241"/>
      <c r="D195" s="346">
        <v>6710.21</v>
      </c>
      <c r="E195" s="349" t="s">
        <v>723</v>
      </c>
      <c r="F195" s="348">
        <v>4</v>
      </c>
      <c r="G195" s="349"/>
      <c r="H195" s="348"/>
      <c r="I195" s="347"/>
      <c r="J195" s="348" t="s">
        <v>11</v>
      </c>
      <c r="K195" s="349"/>
      <c r="L195" s="464"/>
      <c r="M195" s="435"/>
      <c r="N195" s="352" t="s">
        <v>993</v>
      </c>
      <c r="O195" s="353"/>
    </row>
    <row r="196" spans="2:15" s="3" customFormat="1" hidden="1" x14ac:dyDescent="0.25">
      <c r="B196" s="241"/>
      <c r="D196" s="475">
        <v>6711</v>
      </c>
      <c r="E196" s="473" t="s">
        <v>724</v>
      </c>
      <c r="F196" s="356">
        <v>3</v>
      </c>
      <c r="G196" s="355"/>
      <c r="H196" s="356"/>
      <c r="I196" s="357"/>
      <c r="J196" s="356" t="s">
        <v>7</v>
      </c>
      <c r="K196" s="475" t="s">
        <v>724</v>
      </c>
      <c r="L196" s="440"/>
      <c r="M196" s="430"/>
      <c r="N196" s="359" t="s">
        <v>993</v>
      </c>
      <c r="O196" s="365"/>
    </row>
    <row r="197" spans="2:15" s="3" customFormat="1" x14ac:dyDescent="0.25">
      <c r="B197" s="241" t="s">
        <v>1504</v>
      </c>
      <c r="D197" s="339">
        <v>6711.01</v>
      </c>
      <c r="E197" s="306" t="s">
        <v>725</v>
      </c>
      <c r="F197" s="341">
        <v>4</v>
      </c>
      <c r="G197" s="340"/>
      <c r="H197" s="341">
        <v>6711</v>
      </c>
      <c r="I197" s="340" t="s">
        <v>726</v>
      </c>
      <c r="J197" s="341" t="s">
        <v>11</v>
      </c>
      <c r="K197" s="386" t="s">
        <v>1214</v>
      </c>
      <c r="L197" s="438"/>
      <c r="M197" s="426"/>
      <c r="N197" s="344" t="s">
        <v>993</v>
      </c>
      <c r="O197" s="345"/>
    </row>
    <row r="198" spans="2:15" s="3" customFormat="1" hidden="1" x14ac:dyDescent="0.25">
      <c r="B198" s="241"/>
      <c r="D198" s="475">
        <v>6720</v>
      </c>
      <c r="E198" s="473" t="s">
        <v>727</v>
      </c>
      <c r="F198" s="356">
        <v>3</v>
      </c>
      <c r="G198" s="357"/>
      <c r="H198" s="356"/>
      <c r="I198" s="357"/>
      <c r="J198" s="356" t="s">
        <v>7</v>
      </c>
      <c r="K198" s="475" t="s">
        <v>727</v>
      </c>
      <c r="L198" s="440"/>
      <c r="M198" s="430"/>
      <c r="N198" s="359" t="s">
        <v>993</v>
      </c>
      <c r="O198" s="365"/>
    </row>
    <row r="199" spans="2:15" s="3" customFormat="1" x14ac:dyDescent="0.25">
      <c r="B199" s="241" t="s">
        <v>1505</v>
      </c>
      <c r="D199" s="339">
        <v>6720.01</v>
      </c>
      <c r="E199" s="306" t="s">
        <v>728</v>
      </c>
      <c r="F199" s="341">
        <v>4</v>
      </c>
      <c r="G199" s="340"/>
      <c r="H199" s="341">
        <v>6720</v>
      </c>
      <c r="I199" s="340" t="s">
        <v>729</v>
      </c>
      <c r="J199" s="341" t="s">
        <v>11</v>
      </c>
      <c r="K199" s="386" t="s">
        <v>729</v>
      </c>
      <c r="L199" s="438"/>
      <c r="M199" s="426"/>
      <c r="N199" s="344" t="s">
        <v>993</v>
      </c>
      <c r="O199" s="345"/>
    </row>
    <row r="200" spans="2:15" s="3" customFormat="1" hidden="1" x14ac:dyDescent="0.25">
      <c r="B200" s="241"/>
      <c r="D200" s="346">
        <v>6720.11</v>
      </c>
      <c r="E200" s="349" t="s">
        <v>730</v>
      </c>
      <c r="F200" s="348">
        <v>4</v>
      </c>
      <c r="G200" s="347"/>
      <c r="H200" s="348"/>
      <c r="I200" s="347"/>
      <c r="J200" s="348" t="s">
        <v>11</v>
      </c>
      <c r="K200" s="349"/>
      <c r="L200" s="464"/>
      <c r="M200" s="435"/>
      <c r="N200" s="352" t="s">
        <v>993</v>
      </c>
      <c r="O200" s="353"/>
    </row>
    <row r="201" spans="2:15" s="3" customFormat="1" hidden="1" x14ac:dyDescent="0.25">
      <c r="B201" s="241"/>
      <c r="D201" s="346">
        <v>6720.12</v>
      </c>
      <c r="E201" s="349" t="s">
        <v>731</v>
      </c>
      <c r="F201" s="348">
        <v>4</v>
      </c>
      <c r="G201" s="347"/>
      <c r="H201" s="348"/>
      <c r="I201" s="347"/>
      <c r="J201" s="348" t="s">
        <v>11</v>
      </c>
      <c r="K201" s="349"/>
      <c r="L201" s="464"/>
      <c r="M201" s="435"/>
      <c r="N201" s="352" t="s">
        <v>993</v>
      </c>
      <c r="O201" s="353"/>
    </row>
    <row r="202" spans="2:15" s="3" customFormat="1" hidden="1" x14ac:dyDescent="0.25">
      <c r="B202" s="241"/>
      <c r="D202" s="346">
        <v>6720.13</v>
      </c>
      <c r="E202" s="349" t="s">
        <v>732</v>
      </c>
      <c r="F202" s="348">
        <v>4</v>
      </c>
      <c r="G202" s="347"/>
      <c r="H202" s="348"/>
      <c r="I202" s="347"/>
      <c r="J202" s="477" t="s">
        <v>11</v>
      </c>
      <c r="K202" s="349"/>
      <c r="L202" s="464"/>
      <c r="M202" s="435"/>
      <c r="N202" s="352" t="s">
        <v>993</v>
      </c>
      <c r="O202" s="353"/>
    </row>
    <row r="203" spans="2:15" s="3" customFormat="1" hidden="1" x14ac:dyDescent="0.25">
      <c r="B203" s="241"/>
      <c r="D203" s="346">
        <v>6720.14</v>
      </c>
      <c r="E203" s="349" t="s">
        <v>733</v>
      </c>
      <c r="F203" s="348">
        <v>4</v>
      </c>
      <c r="G203" s="347"/>
      <c r="H203" s="348"/>
      <c r="I203" s="347"/>
      <c r="J203" s="477" t="s">
        <v>11</v>
      </c>
      <c r="K203" s="349"/>
      <c r="L203" s="464"/>
      <c r="M203" s="435"/>
      <c r="N203" s="352" t="s">
        <v>993</v>
      </c>
      <c r="O203" s="353"/>
    </row>
    <row r="204" spans="2:15" s="3" customFormat="1" hidden="1" x14ac:dyDescent="0.25">
      <c r="B204" s="241"/>
      <c r="D204" s="346">
        <v>6720.21</v>
      </c>
      <c r="E204" s="349" t="s">
        <v>734</v>
      </c>
      <c r="F204" s="348">
        <v>4</v>
      </c>
      <c r="G204" s="347"/>
      <c r="H204" s="348"/>
      <c r="I204" s="347"/>
      <c r="J204" s="348" t="s">
        <v>11</v>
      </c>
      <c r="K204" s="349"/>
      <c r="L204" s="464"/>
      <c r="M204" s="435"/>
      <c r="N204" s="352" t="s">
        <v>993</v>
      </c>
      <c r="O204" s="353"/>
    </row>
    <row r="205" spans="2:15" s="3" customFormat="1" hidden="1" x14ac:dyDescent="0.25">
      <c r="B205" s="241"/>
      <c r="D205" s="346">
        <v>6720.91</v>
      </c>
      <c r="E205" s="349" t="s">
        <v>735</v>
      </c>
      <c r="F205" s="348">
        <v>4</v>
      </c>
      <c r="G205" s="347"/>
      <c r="H205" s="348"/>
      <c r="I205" s="347"/>
      <c r="J205" s="348" t="s">
        <v>11</v>
      </c>
      <c r="K205" s="433"/>
      <c r="L205" s="464"/>
      <c r="M205" s="435"/>
      <c r="N205" s="352" t="s">
        <v>993</v>
      </c>
      <c r="O205" s="353"/>
    </row>
    <row r="206" spans="2:15" s="3" customFormat="1" hidden="1" x14ac:dyDescent="0.25">
      <c r="B206" s="241"/>
      <c r="D206" s="475">
        <v>6723</v>
      </c>
      <c r="E206" s="473" t="s">
        <v>736</v>
      </c>
      <c r="F206" s="356">
        <v>3</v>
      </c>
      <c r="G206" s="357"/>
      <c r="H206" s="356"/>
      <c r="I206" s="357"/>
      <c r="J206" s="356" t="s">
        <v>7</v>
      </c>
      <c r="K206" s="475" t="s">
        <v>736</v>
      </c>
      <c r="L206" s="440"/>
      <c r="M206" s="430"/>
      <c r="N206" s="359" t="s">
        <v>993</v>
      </c>
      <c r="O206" s="365"/>
    </row>
    <row r="207" spans="2:15" s="3" customFormat="1" x14ac:dyDescent="0.25">
      <c r="B207" s="241"/>
      <c r="D207" s="339">
        <v>6723.01</v>
      </c>
      <c r="E207" s="306" t="s">
        <v>737</v>
      </c>
      <c r="F207" s="341">
        <v>4</v>
      </c>
      <c r="G207" s="340"/>
      <c r="H207" s="341">
        <v>6723</v>
      </c>
      <c r="I207" s="340" t="s">
        <v>738</v>
      </c>
      <c r="J207" s="341" t="s">
        <v>11</v>
      </c>
      <c r="K207" s="386" t="s">
        <v>738</v>
      </c>
      <c r="L207" s="438"/>
      <c r="M207" s="426"/>
      <c r="N207" s="344" t="s">
        <v>993</v>
      </c>
      <c r="O207" s="345"/>
    </row>
    <row r="208" spans="2:15" s="3" customFormat="1" x14ac:dyDescent="0.25">
      <c r="B208" s="241"/>
      <c r="D208" s="339">
        <v>6723.11</v>
      </c>
      <c r="E208" s="306" t="s">
        <v>739</v>
      </c>
      <c r="F208" s="341">
        <v>4</v>
      </c>
      <c r="G208" s="340"/>
      <c r="H208" s="341">
        <v>6721</v>
      </c>
      <c r="I208" s="340" t="s">
        <v>739</v>
      </c>
      <c r="J208" s="341" t="s">
        <v>11</v>
      </c>
      <c r="K208" s="386" t="s">
        <v>739</v>
      </c>
      <c r="L208" s="438"/>
      <c r="M208" s="426"/>
      <c r="N208" s="344" t="s">
        <v>993</v>
      </c>
      <c r="O208" s="345"/>
    </row>
    <row r="209" spans="2:15" s="3" customFormat="1" x14ac:dyDescent="0.25">
      <c r="B209" s="241"/>
      <c r="D209" s="339">
        <v>6723.21</v>
      </c>
      <c r="E209" s="306" t="s">
        <v>740</v>
      </c>
      <c r="F209" s="341">
        <v>4</v>
      </c>
      <c r="G209" s="340"/>
      <c r="H209" s="341">
        <v>6722</v>
      </c>
      <c r="I209" s="340" t="s">
        <v>741</v>
      </c>
      <c r="J209" s="341" t="s">
        <v>11</v>
      </c>
      <c r="K209" s="386" t="s">
        <v>740</v>
      </c>
      <c r="L209" s="438"/>
      <c r="M209" s="426"/>
      <c r="N209" s="344" t="s">
        <v>993</v>
      </c>
      <c r="O209" s="345"/>
    </row>
    <row r="210" spans="2:15" s="3" customFormat="1" hidden="1" x14ac:dyDescent="0.25">
      <c r="B210" s="241"/>
      <c r="D210" s="475">
        <v>6790</v>
      </c>
      <c r="E210" s="473" t="s">
        <v>742</v>
      </c>
      <c r="F210" s="356">
        <v>3</v>
      </c>
      <c r="G210" s="357"/>
      <c r="H210" s="356"/>
      <c r="I210" s="357"/>
      <c r="J210" s="356" t="s">
        <v>7</v>
      </c>
      <c r="K210" s="475" t="s">
        <v>742</v>
      </c>
      <c r="L210" s="440"/>
      <c r="M210" s="430"/>
      <c r="N210" s="359" t="s">
        <v>993</v>
      </c>
      <c r="O210" s="365"/>
    </row>
    <row r="211" spans="2:15" s="3" customFormat="1" x14ac:dyDescent="0.25">
      <c r="B211" s="241"/>
      <c r="D211" s="339">
        <v>6790.01</v>
      </c>
      <c r="E211" s="306" t="s">
        <v>743</v>
      </c>
      <c r="F211" s="341">
        <v>4</v>
      </c>
      <c r="G211" s="340"/>
      <c r="H211" s="341">
        <v>6790</v>
      </c>
      <c r="I211" s="340" t="s">
        <v>744</v>
      </c>
      <c r="J211" s="341" t="s">
        <v>11</v>
      </c>
      <c r="K211" s="386" t="s">
        <v>1215</v>
      </c>
      <c r="L211" s="438"/>
      <c r="M211" s="426"/>
      <c r="N211" s="344" t="s">
        <v>993</v>
      </c>
      <c r="O211" s="345"/>
    </row>
    <row r="212" spans="2:15" s="8" customFormat="1" ht="15.75" collapsed="1" thickBot="1" x14ac:dyDescent="0.3">
      <c r="B212" s="242"/>
      <c r="D212" s="600">
        <v>6700</v>
      </c>
      <c r="E212" s="601" t="s">
        <v>718</v>
      </c>
      <c r="F212" s="602">
        <v>2</v>
      </c>
      <c r="G212" s="603"/>
      <c r="H212" s="602"/>
      <c r="I212" s="603"/>
      <c r="J212" s="602" t="s">
        <v>7</v>
      </c>
      <c r="K212" s="601" t="s">
        <v>718</v>
      </c>
      <c r="L212" s="622"/>
      <c r="M212" s="618">
        <f>SUM(M193+M197+M199+M207+M208+M209+M211)</f>
        <v>0</v>
      </c>
      <c r="N212" s="606" t="s">
        <v>993</v>
      </c>
      <c r="O212" s="623"/>
    </row>
    <row r="213" spans="2:15" ht="15.75" thickBot="1" x14ac:dyDescent="0.3">
      <c r="C213" s="226"/>
      <c r="D213" s="562"/>
      <c r="E213" s="562"/>
      <c r="F213" s="562"/>
      <c r="G213" s="562"/>
      <c r="H213" s="562"/>
      <c r="I213" s="562"/>
      <c r="J213" s="562"/>
      <c r="K213" s="562"/>
      <c r="L213" s="562"/>
      <c r="M213" s="582"/>
      <c r="N213" s="562"/>
      <c r="O213" s="562"/>
    </row>
    <row r="214" spans="2:15" s="3" customFormat="1" ht="15.75" hidden="1" thickBot="1" x14ac:dyDescent="0.3">
      <c r="B214" s="15"/>
      <c r="D214" s="454">
        <v>6901</v>
      </c>
      <c r="E214" s="455" t="s">
        <v>787</v>
      </c>
      <c r="F214" s="456">
        <v>3</v>
      </c>
      <c r="G214" s="466"/>
      <c r="H214" s="456"/>
      <c r="I214" s="466"/>
      <c r="J214" s="456" t="s">
        <v>7</v>
      </c>
      <c r="K214" s="455" t="s">
        <v>787</v>
      </c>
      <c r="L214" s="459"/>
      <c r="M214" s="508">
        <f>SUM(M215:M215)</f>
        <v>0</v>
      </c>
      <c r="N214" s="509" t="s">
        <v>993</v>
      </c>
      <c r="O214" s="472"/>
    </row>
    <row r="215" spans="2:15" s="3" customFormat="1" ht="15.75" hidden="1" thickBot="1" x14ac:dyDescent="0.3">
      <c r="B215" s="15"/>
      <c r="D215" s="444">
        <v>6901.01</v>
      </c>
      <c r="E215" s="445" t="s">
        <v>788</v>
      </c>
      <c r="F215" s="446">
        <v>4</v>
      </c>
      <c r="G215" s="467"/>
      <c r="H215" s="446"/>
      <c r="I215" s="467"/>
      <c r="J215" s="446" t="s">
        <v>11</v>
      </c>
      <c r="K215" s="448"/>
      <c r="L215" s="449"/>
      <c r="M215" s="507"/>
      <c r="N215" s="510" t="s">
        <v>993</v>
      </c>
      <c r="O215" s="488"/>
    </row>
    <row r="216" spans="2:15" s="3" customFormat="1" ht="15.75" hidden="1" collapsed="1" thickBot="1" x14ac:dyDescent="0.3">
      <c r="B216" s="15"/>
      <c r="D216" s="454">
        <v>6930</v>
      </c>
      <c r="E216" s="455" t="s">
        <v>951</v>
      </c>
      <c r="F216" s="456">
        <v>3</v>
      </c>
      <c r="G216" s="467"/>
      <c r="H216" s="456"/>
      <c r="I216" s="466"/>
      <c r="J216" s="456" t="s">
        <v>11</v>
      </c>
      <c r="K216" s="445"/>
      <c r="L216" s="511"/>
      <c r="M216" s="508">
        <f>SUM(M217:M219)</f>
        <v>0</v>
      </c>
      <c r="N216" s="509" t="s">
        <v>993</v>
      </c>
      <c r="O216" s="488"/>
    </row>
    <row r="217" spans="2:15" s="3" customFormat="1" x14ac:dyDescent="0.25">
      <c r="B217" s="240">
        <v>6900</v>
      </c>
      <c r="D217" s="339">
        <v>6930.11</v>
      </c>
      <c r="E217" s="306" t="s">
        <v>940</v>
      </c>
      <c r="F217" s="341">
        <v>4</v>
      </c>
      <c r="G217" s="340"/>
      <c r="H217" s="341">
        <v>6930</v>
      </c>
      <c r="I217" s="340" t="s">
        <v>564</v>
      </c>
      <c r="J217" s="341" t="s">
        <v>11</v>
      </c>
      <c r="K217" s="386" t="s">
        <v>564</v>
      </c>
      <c r="L217" s="383"/>
      <c r="M217" s="426"/>
      <c r="N217" s="344" t="s">
        <v>993</v>
      </c>
      <c r="O217" s="345"/>
    </row>
    <row r="218" spans="2:15" s="3" customFormat="1" x14ac:dyDescent="0.25">
      <c r="B218" s="241" t="s">
        <v>1493</v>
      </c>
      <c r="D218" s="339">
        <v>6930.21</v>
      </c>
      <c r="E218" s="306" t="s">
        <v>565</v>
      </c>
      <c r="F218" s="341">
        <v>4</v>
      </c>
      <c r="G218" s="340"/>
      <c r="H218" s="341">
        <v>6932</v>
      </c>
      <c r="I218" s="340" t="s">
        <v>565</v>
      </c>
      <c r="J218" s="341" t="s">
        <v>11</v>
      </c>
      <c r="K218" s="386" t="s">
        <v>565</v>
      </c>
      <c r="L218" s="383"/>
      <c r="M218" s="426"/>
      <c r="N218" s="344" t="s">
        <v>993</v>
      </c>
      <c r="O218" s="345"/>
    </row>
    <row r="219" spans="2:15" s="3" customFormat="1" x14ac:dyDescent="0.25">
      <c r="B219" s="241" t="s">
        <v>1494</v>
      </c>
      <c r="D219" s="339">
        <v>6930.22</v>
      </c>
      <c r="E219" s="306" t="s">
        <v>566</v>
      </c>
      <c r="F219" s="341">
        <v>4</v>
      </c>
      <c r="G219" s="340"/>
      <c r="H219" s="341">
        <v>6933</v>
      </c>
      <c r="I219" s="340" t="s">
        <v>567</v>
      </c>
      <c r="J219" s="341" t="s">
        <v>11</v>
      </c>
      <c r="K219" s="386" t="s">
        <v>1220</v>
      </c>
      <c r="L219" s="383"/>
      <c r="M219" s="426"/>
      <c r="N219" s="344" t="s">
        <v>993</v>
      </c>
      <c r="O219" s="345"/>
    </row>
    <row r="220" spans="2:15" s="3" customFormat="1" hidden="1" x14ac:dyDescent="0.25">
      <c r="B220" s="241"/>
      <c r="D220" s="355">
        <v>6940</v>
      </c>
      <c r="E220" s="355" t="s">
        <v>952</v>
      </c>
      <c r="F220" s="356">
        <v>3</v>
      </c>
      <c r="G220" s="347"/>
      <c r="H220" s="356"/>
      <c r="I220" s="357"/>
      <c r="J220" s="356" t="s">
        <v>11</v>
      </c>
      <c r="K220" s="349"/>
      <c r="L220" s="395"/>
      <c r="M220" s="430"/>
      <c r="N220" s="359" t="s">
        <v>993</v>
      </c>
      <c r="O220" s="353"/>
    </row>
    <row r="221" spans="2:15" s="3" customFormat="1" x14ac:dyDescent="0.25">
      <c r="B221" s="241" t="s">
        <v>1501</v>
      </c>
      <c r="D221" s="339">
        <v>6940.11</v>
      </c>
      <c r="E221" s="306" t="s">
        <v>941</v>
      </c>
      <c r="F221" s="341">
        <v>4</v>
      </c>
      <c r="G221" s="340"/>
      <c r="H221" s="341">
        <v>6940</v>
      </c>
      <c r="I221" s="306" t="s">
        <v>568</v>
      </c>
      <c r="J221" s="341" t="s">
        <v>11</v>
      </c>
      <c r="K221" s="386" t="s">
        <v>1221</v>
      </c>
      <c r="L221" s="383"/>
      <c r="M221" s="426"/>
      <c r="N221" s="344" t="s">
        <v>993</v>
      </c>
      <c r="O221" s="345"/>
    </row>
    <row r="222" spans="2:15" s="3" customFormat="1" hidden="1" x14ac:dyDescent="0.25">
      <c r="B222" s="241"/>
      <c r="D222" s="355">
        <v>6950</v>
      </c>
      <c r="E222" s="355" t="s">
        <v>953</v>
      </c>
      <c r="F222" s="356">
        <v>3</v>
      </c>
      <c r="G222" s="347"/>
      <c r="H222" s="356"/>
      <c r="I222" s="357"/>
      <c r="J222" s="356" t="s">
        <v>11</v>
      </c>
      <c r="K222" s="349"/>
      <c r="L222" s="395"/>
      <c r="M222" s="430"/>
      <c r="N222" s="359" t="s">
        <v>993</v>
      </c>
      <c r="O222" s="353"/>
    </row>
    <row r="223" spans="2:15" s="3" customFormat="1" x14ac:dyDescent="0.25">
      <c r="B223" s="241"/>
      <c r="D223" s="339">
        <v>6950.11</v>
      </c>
      <c r="E223" s="306" t="s">
        <v>943</v>
      </c>
      <c r="F223" s="341">
        <v>4</v>
      </c>
      <c r="G223" s="340"/>
      <c r="H223" s="341">
        <v>6950</v>
      </c>
      <c r="I223" s="306" t="s">
        <v>569</v>
      </c>
      <c r="J223" s="341" t="s">
        <v>11</v>
      </c>
      <c r="K223" s="386" t="s">
        <v>943</v>
      </c>
      <c r="L223" s="383"/>
      <c r="M223" s="426"/>
      <c r="N223" s="344" t="s">
        <v>993</v>
      </c>
      <c r="O223" s="345"/>
    </row>
    <row r="224" spans="2:15" s="3" customFormat="1" x14ac:dyDescent="0.25">
      <c r="B224" s="241"/>
      <c r="D224" s="339">
        <v>6950.21</v>
      </c>
      <c r="E224" s="306" t="s">
        <v>570</v>
      </c>
      <c r="F224" s="341">
        <v>4</v>
      </c>
      <c r="G224" s="340"/>
      <c r="H224" s="341">
        <v>6951</v>
      </c>
      <c r="I224" s="306" t="s">
        <v>570</v>
      </c>
      <c r="J224" s="341" t="s">
        <v>11</v>
      </c>
      <c r="K224" s="386" t="s">
        <v>570</v>
      </c>
      <c r="L224" s="383"/>
      <c r="M224" s="426"/>
      <c r="N224" s="344" t="s">
        <v>993</v>
      </c>
      <c r="O224" s="345"/>
    </row>
    <row r="225" spans="2:15" s="3" customFormat="1" x14ac:dyDescent="0.25">
      <c r="B225" s="241"/>
      <c r="D225" s="339">
        <v>6950.31</v>
      </c>
      <c r="E225" s="306" t="s">
        <v>571</v>
      </c>
      <c r="F225" s="341">
        <v>4</v>
      </c>
      <c r="G225" s="340"/>
      <c r="H225" s="341">
        <v>6952</v>
      </c>
      <c r="I225" s="306" t="s">
        <v>571</v>
      </c>
      <c r="J225" s="341" t="s">
        <v>11</v>
      </c>
      <c r="K225" s="386" t="s">
        <v>571</v>
      </c>
      <c r="L225" s="383"/>
      <c r="M225" s="426"/>
      <c r="N225" s="344" t="s">
        <v>993</v>
      </c>
      <c r="O225" s="345"/>
    </row>
    <row r="226" spans="2:15" s="3" customFormat="1" hidden="1" x14ac:dyDescent="0.25">
      <c r="B226" s="241"/>
      <c r="D226" s="355">
        <v>6960</v>
      </c>
      <c r="E226" s="355" t="s">
        <v>954</v>
      </c>
      <c r="F226" s="356">
        <v>3</v>
      </c>
      <c r="G226" s="347"/>
      <c r="H226" s="356"/>
      <c r="I226" s="357"/>
      <c r="J226" s="356" t="s">
        <v>11</v>
      </c>
      <c r="K226" s="349"/>
      <c r="L226" s="395"/>
      <c r="M226" s="430"/>
      <c r="N226" s="359" t="s">
        <v>993</v>
      </c>
      <c r="O226" s="353"/>
    </row>
    <row r="227" spans="2:15" s="3" customFormat="1" hidden="1" x14ac:dyDescent="0.25">
      <c r="B227" s="241"/>
      <c r="D227" s="346">
        <v>6960.21</v>
      </c>
      <c r="E227" s="349" t="s">
        <v>945</v>
      </c>
      <c r="F227" s="348">
        <v>4</v>
      </c>
      <c r="G227" s="347"/>
      <c r="H227" s="348">
        <v>6961</v>
      </c>
      <c r="I227" s="349" t="s">
        <v>572</v>
      </c>
      <c r="J227" s="348" t="s">
        <v>11</v>
      </c>
      <c r="K227" s="349"/>
      <c r="L227" s="395"/>
      <c r="M227" s="435"/>
      <c r="N227" s="352" t="s">
        <v>993</v>
      </c>
      <c r="O227" s="353"/>
    </row>
    <row r="228" spans="2:15" s="3" customFormat="1" x14ac:dyDescent="0.25">
      <c r="B228" s="241"/>
      <c r="D228" s="339">
        <v>6960.22</v>
      </c>
      <c r="E228" s="306" t="s">
        <v>946</v>
      </c>
      <c r="F228" s="341">
        <v>4</v>
      </c>
      <c r="G228" s="340"/>
      <c r="H228" s="341">
        <v>6963</v>
      </c>
      <c r="I228" s="306" t="s">
        <v>955</v>
      </c>
      <c r="J228" s="341" t="s">
        <v>11</v>
      </c>
      <c r="K228" s="386" t="s">
        <v>955</v>
      </c>
      <c r="L228" s="383"/>
      <c r="M228" s="426"/>
      <c r="N228" s="344" t="s">
        <v>993</v>
      </c>
      <c r="O228" s="345"/>
    </row>
    <row r="229" spans="2:15" s="3" customFormat="1" x14ac:dyDescent="0.25">
      <c r="B229" s="241"/>
      <c r="D229" s="339">
        <v>6960.29</v>
      </c>
      <c r="E229" s="306" t="s">
        <v>947</v>
      </c>
      <c r="F229" s="341">
        <v>4</v>
      </c>
      <c r="G229" s="340"/>
      <c r="H229" s="341">
        <v>6962</v>
      </c>
      <c r="I229" s="306" t="s">
        <v>573</v>
      </c>
      <c r="J229" s="341" t="s">
        <v>11</v>
      </c>
      <c r="K229" s="386" t="s">
        <v>1222</v>
      </c>
      <c r="L229" s="383"/>
      <c r="M229" s="426"/>
      <c r="N229" s="344" t="s">
        <v>993</v>
      </c>
      <c r="O229" s="345"/>
    </row>
    <row r="230" spans="2:15" s="3" customFormat="1" hidden="1" x14ac:dyDescent="0.25">
      <c r="B230" s="241"/>
      <c r="D230" s="355">
        <v>6970</v>
      </c>
      <c r="E230" s="355" t="s">
        <v>956</v>
      </c>
      <c r="F230" s="356">
        <v>3</v>
      </c>
      <c r="G230" s="347"/>
      <c r="H230" s="356"/>
      <c r="I230" s="357"/>
      <c r="J230" s="356" t="s">
        <v>11</v>
      </c>
      <c r="K230" s="349"/>
      <c r="L230" s="395"/>
      <c r="M230" s="430"/>
      <c r="N230" s="359" t="s">
        <v>993</v>
      </c>
      <c r="O230" s="353"/>
    </row>
    <row r="231" spans="2:15" s="3" customFormat="1" x14ac:dyDescent="0.25">
      <c r="B231" s="241"/>
      <c r="D231" s="339">
        <v>6970.01</v>
      </c>
      <c r="E231" s="306" t="s">
        <v>957</v>
      </c>
      <c r="F231" s="341">
        <v>4</v>
      </c>
      <c r="G231" s="340"/>
      <c r="H231" s="341"/>
      <c r="I231" s="340"/>
      <c r="J231" s="341" t="s">
        <v>11</v>
      </c>
      <c r="K231" s="386" t="s">
        <v>1223</v>
      </c>
      <c r="L231" s="383"/>
      <c r="M231" s="426"/>
      <c r="N231" s="344" t="s">
        <v>993</v>
      </c>
      <c r="O231" s="345"/>
    </row>
    <row r="232" spans="2:15" s="3" customFormat="1" hidden="1" x14ac:dyDescent="0.25">
      <c r="B232" s="241"/>
      <c r="D232" s="355">
        <v>6975</v>
      </c>
      <c r="E232" s="355" t="s">
        <v>958</v>
      </c>
      <c r="F232" s="356">
        <v>3</v>
      </c>
      <c r="G232" s="347"/>
      <c r="H232" s="356"/>
      <c r="I232" s="357"/>
      <c r="J232" s="356" t="s">
        <v>11</v>
      </c>
      <c r="K232" s="349"/>
      <c r="L232" s="395"/>
      <c r="M232" s="430"/>
      <c r="N232" s="359" t="s">
        <v>993</v>
      </c>
      <c r="O232" s="353"/>
    </row>
    <row r="233" spans="2:15" s="3" customFormat="1" x14ac:dyDescent="0.25">
      <c r="B233" s="241"/>
      <c r="D233" s="339">
        <v>6975.01</v>
      </c>
      <c r="E233" s="306" t="s">
        <v>959</v>
      </c>
      <c r="F233" s="341">
        <v>4</v>
      </c>
      <c r="G233" s="340"/>
      <c r="H233" s="341"/>
      <c r="I233" s="340"/>
      <c r="J233" s="341" t="s">
        <v>11</v>
      </c>
      <c r="K233" s="386" t="s">
        <v>1224</v>
      </c>
      <c r="L233" s="383"/>
      <c r="M233" s="426"/>
      <c r="N233" s="344" t="s">
        <v>993</v>
      </c>
      <c r="O233" s="345"/>
    </row>
    <row r="234" spans="2:15" s="3" customFormat="1" hidden="1" x14ac:dyDescent="0.25">
      <c r="B234" s="241"/>
      <c r="D234" s="355">
        <v>6980</v>
      </c>
      <c r="E234" s="355" t="s">
        <v>950</v>
      </c>
      <c r="F234" s="356">
        <v>3</v>
      </c>
      <c r="G234" s="347"/>
      <c r="H234" s="356"/>
      <c r="I234" s="357"/>
      <c r="J234" s="356" t="s">
        <v>11</v>
      </c>
      <c r="K234" s="349"/>
      <c r="L234" s="395"/>
      <c r="M234" s="430"/>
      <c r="N234" s="359" t="s">
        <v>993</v>
      </c>
      <c r="O234" s="353"/>
    </row>
    <row r="235" spans="2:15" s="3" customFormat="1" x14ac:dyDescent="0.25">
      <c r="B235" s="241"/>
      <c r="D235" s="339">
        <v>6980.11</v>
      </c>
      <c r="E235" s="306" t="s">
        <v>575</v>
      </c>
      <c r="F235" s="341">
        <v>4</v>
      </c>
      <c r="G235" s="340"/>
      <c r="H235" s="341">
        <v>6980</v>
      </c>
      <c r="I235" s="306" t="s">
        <v>575</v>
      </c>
      <c r="J235" s="341" t="s">
        <v>11</v>
      </c>
      <c r="K235" s="386" t="s">
        <v>1242</v>
      </c>
      <c r="L235" s="383"/>
      <c r="M235" s="426"/>
      <c r="N235" s="344" t="s">
        <v>993</v>
      </c>
      <c r="O235" s="345"/>
    </row>
    <row r="236" spans="2:15" s="3" customFormat="1" x14ac:dyDescent="0.25">
      <c r="B236" s="241"/>
      <c r="D236" s="339">
        <v>6980.21</v>
      </c>
      <c r="E236" s="306" t="s">
        <v>960</v>
      </c>
      <c r="F236" s="341">
        <v>4</v>
      </c>
      <c r="G236" s="340"/>
      <c r="H236" s="341">
        <v>6981</v>
      </c>
      <c r="I236" s="306" t="s">
        <v>960</v>
      </c>
      <c r="J236" s="341" t="s">
        <v>11</v>
      </c>
      <c r="K236" s="386" t="s">
        <v>1225</v>
      </c>
      <c r="L236" s="383"/>
      <c r="M236" s="426"/>
      <c r="N236" s="344" t="s">
        <v>993</v>
      </c>
      <c r="O236" s="345"/>
    </row>
    <row r="237" spans="2:15" s="3" customFormat="1" hidden="1" x14ac:dyDescent="0.25">
      <c r="B237" s="241"/>
      <c r="D237" s="355">
        <v>6990</v>
      </c>
      <c r="E237" s="355" t="s">
        <v>961</v>
      </c>
      <c r="F237" s="356">
        <v>3</v>
      </c>
      <c r="G237" s="347"/>
      <c r="H237" s="356"/>
      <c r="I237" s="357"/>
      <c r="J237" s="356" t="s">
        <v>11</v>
      </c>
      <c r="K237" s="349"/>
      <c r="L237" s="395"/>
      <c r="M237" s="430"/>
      <c r="N237" s="359" t="s">
        <v>993</v>
      </c>
      <c r="O237" s="353"/>
    </row>
    <row r="238" spans="2:15" s="3" customFormat="1" x14ac:dyDescent="0.25">
      <c r="B238" s="241"/>
      <c r="D238" s="339">
        <v>6990.01</v>
      </c>
      <c r="E238" s="306" t="s">
        <v>962</v>
      </c>
      <c r="F238" s="341">
        <v>4</v>
      </c>
      <c r="G238" s="340"/>
      <c r="H238" s="341">
        <v>6990</v>
      </c>
      <c r="I238" s="340" t="s">
        <v>576</v>
      </c>
      <c r="J238" s="341" t="s">
        <v>11</v>
      </c>
      <c r="K238" s="306" t="s">
        <v>962</v>
      </c>
      <c r="L238" s="383"/>
      <c r="M238" s="426"/>
      <c r="N238" s="344" t="s">
        <v>993</v>
      </c>
      <c r="O238" s="345"/>
    </row>
    <row r="239" spans="2:15" s="8" customFormat="1" ht="15.75" collapsed="1" thickBot="1" x14ac:dyDescent="0.3">
      <c r="B239" s="242"/>
      <c r="D239" s="600">
        <v>6900</v>
      </c>
      <c r="E239" s="601" t="s">
        <v>786</v>
      </c>
      <c r="F239" s="602">
        <v>2</v>
      </c>
      <c r="G239" s="603"/>
      <c r="H239" s="602"/>
      <c r="I239" s="603"/>
      <c r="J239" s="602" t="s">
        <v>7</v>
      </c>
      <c r="K239" s="601" t="s">
        <v>1737</v>
      </c>
      <c r="L239" s="622"/>
      <c r="M239" s="618">
        <f>SUM(M217+M218+M219+M221+M223+M224+M225+M228+M229+M231+M233+M235+M236+M238)</f>
        <v>0</v>
      </c>
      <c r="N239" s="606" t="s">
        <v>993</v>
      </c>
      <c r="O239" s="607"/>
    </row>
    <row r="240" spans="2:15" s="8" customFormat="1" ht="15.75" thickBot="1" x14ac:dyDescent="0.3">
      <c r="B240" s="15"/>
      <c r="D240" s="563"/>
      <c r="E240" s="571"/>
      <c r="F240" s="572"/>
      <c r="G240" s="571"/>
      <c r="H240" s="572"/>
      <c r="I240" s="571"/>
      <c r="J240" s="572"/>
      <c r="K240" s="573"/>
      <c r="L240" s="580"/>
      <c r="M240" s="575"/>
      <c r="N240" s="576"/>
      <c r="O240" s="577"/>
    </row>
    <row r="241" spans="2:15" s="8" customFormat="1" ht="15.75" hidden="1" thickBot="1" x14ac:dyDescent="0.3">
      <c r="B241" s="15"/>
      <c r="D241" s="454">
        <v>10000</v>
      </c>
      <c r="E241" s="466" t="s">
        <v>808</v>
      </c>
      <c r="F241" s="456">
        <v>1</v>
      </c>
      <c r="G241" s="466"/>
      <c r="H241" s="456"/>
      <c r="I241" s="466"/>
      <c r="J241" s="487" t="s">
        <v>7</v>
      </c>
      <c r="K241" s="489" t="s">
        <v>808</v>
      </c>
      <c r="L241" s="487"/>
      <c r="M241" s="512"/>
      <c r="N241" s="513"/>
      <c r="O241" s="514"/>
    </row>
    <row r="242" spans="2:15" s="8" customFormat="1" ht="15.75" hidden="1" thickBot="1" x14ac:dyDescent="0.3">
      <c r="B242" s="15"/>
      <c r="D242" s="454">
        <v>11300</v>
      </c>
      <c r="E242" s="455" t="s">
        <v>809</v>
      </c>
      <c r="F242" s="456">
        <v>2</v>
      </c>
      <c r="G242" s="466"/>
      <c r="H242" s="456"/>
      <c r="I242" s="466"/>
      <c r="J242" s="456" t="s">
        <v>7</v>
      </c>
      <c r="K242" s="455" t="s">
        <v>809</v>
      </c>
      <c r="L242" s="487"/>
      <c r="M242" s="512">
        <f>SUM(M243,Other!L9)</f>
        <v>0</v>
      </c>
      <c r="N242" s="513"/>
      <c r="O242" s="514"/>
    </row>
    <row r="243" spans="2:15" s="3" customFormat="1" ht="15.75" hidden="1" thickBot="1" x14ac:dyDescent="0.3">
      <c r="B243" s="15"/>
      <c r="D243" s="454">
        <v>11320</v>
      </c>
      <c r="E243" s="455" t="s">
        <v>810</v>
      </c>
      <c r="F243" s="456">
        <v>3</v>
      </c>
      <c r="G243" s="466"/>
      <c r="H243" s="456"/>
      <c r="I243" s="466"/>
      <c r="J243" s="456" t="s">
        <v>7</v>
      </c>
      <c r="K243" s="455" t="s">
        <v>810</v>
      </c>
      <c r="L243" s="487"/>
      <c r="M243" s="512">
        <f>SUM(M244)</f>
        <v>0</v>
      </c>
      <c r="N243" s="513" t="s">
        <v>993</v>
      </c>
      <c r="O243" s="514"/>
    </row>
    <row r="244" spans="2:15" s="3" customFormat="1" ht="15.75" thickBot="1" x14ac:dyDescent="0.3">
      <c r="B244" s="249" t="s">
        <v>1506</v>
      </c>
      <c r="D244" s="490">
        <v>11320.01</v>
      </c>
      <c r="E244" s="491" t="s">
        <v>1235</v>
      </c>
      <c r="F244" s="492">
        <v>4</v>
      </c>
      <c r="G244" s="493"/>
      <c r="H244" s="492"/>
      <c r="I244" s="493"/>
      <c r="J244" s="492" t="s">
        <v>11</v>
      </c>
      <c r="K244" s="491" t="s">
        <v>1731</v>
      </c>
      <c r="L244" s="515"/>
      <c r="M244" s="496"/>
      <c r="N244" s="516" t="s">
        <v>993</v>
      </c>
      <c r="O244" s="517"/>
    </row>
    <row r="245" spans="2:15" s="239" customFormat="1" ht="15.75" x14ac:dyDescent="0.25">
      <c r="B245" s="243"/>
      <c r="D245" s="609"/>
      <c r="E245" s="612" t="s">
        <v>808</v>
      </c>
      <c r="F245" s="624">
        <v>1</v>
      </c>
      <c r="G245" s="612"/>
      <c r="H245" s="624"/>
      <c r="I245" s="612"/>
      <c r="J245" s="610" t="s">
        <v>7</v>
      </c>
      <c r="K245" s="628" t="s">
        <v>1343</v>
      </c>
      <c r="L245" s="610"/>
      <c r="M245" s="626">
        <f>M239+M212+M185+M140+M128</f>
        <v>0</v>
      </c>
      <c r="N245" s="627"/>
      <c r="O245" s="628"/>
    </row>
    <row r="246" spans="2:15" s="239" customFormat="1" ht="15.75" x14ac:dyDescent="0.25">
      <c r="B246" s="243"/>
      <c r="D246" s="609"/>
      <c r="E246" s="612" t="s">
        <v>808</v>
      </c>
      <c r="F246" s="624">
        <v>1</v>
      </c>
      <c r="G246" s="612"/>
      <c r="H246" s="624"/>
      <c r="I246" s="612"/>
      <c r="J246" s="610" t="s">
        <v>7</v>
      </c>
      <c r="K246" s="628" t="s">
        <v>1342</v>
      </c>
      <c r="L246" s="610"/>
      <c r="M246" s="626">
        <f>M89-M245</f>
        <v>0</v>
      </c>
      <c r="N246" s="627"/>
      <c r="O246" s="628"/>
    </row>
    <row r="247" spans="2:15" s="3" customFormat="1" ht="15.75" thickBot="1" x14ac:dyDescent="0.3">
      <c r="B247" s="15"/>
      <c r="D247" s="563"/>
      <c r="E247" s="564"/>
      <c r="F247" s="565"/>
      <c r="G247" s="564"/>
      <c r="H247" s="565"/>
      <c r="I247" s="564"/>
      <c r="J247" s="565"/>
      <c r="K247" s="566"/>
      <c r="L247" s="580"/>
      <c r="M247" s="578"/>
      <c r="N247" s="591"/>
      <c r="O247" s="579"/>
    </row>
    <row r="248" spans="2:15" s="3" customFormat="1" ht="15.75" hidden="1" thickBot="1" x14ac:dyDescent="0.3">
      <c r="B248" s="15"/>
      <c r="D248" s="486">
        <v>6810</v>
      </c>
      <c r="E248" s="457" t="s">
        <v>746</v>
      </c>
      <c r="F248" s="456">
        <v>3</v>
      </c>
      <c r="G248" s="466"/>
      <c r="H248" s="456"/>
      <c r="I248" s="466"/>
      <c r="J248" s="456" t="s">
        <v>7</v>
      </c>
      <c r="K248" s="489" t="s">
        <v>1238</v>
      </c>
      <c r="L248" s="459"/>
      <c r="M248" s="460">
        <f>SUM(M249:M254)</f>
        <v>0</v>
      </c>
      <c r="N248" s="461" t="s">
        <v>993</v>
      </c>
      <c r="O248" s="472"/>
    </row>
    <row r="249" spans="2:15" s="3" customFormat="1" x14ac:dyDescent="0.25">
      <c r="B249" s="240">
        <v>6800</v>
      </c>
      <c r="D249" s="339">
        <v>6810.01</v>
      </c>
      <c r="E249" s="306" t="s">
        <v>747</v>
      </c>
      <c r="F249" s="341">
        <v>4</v>
      </c>
      <c r="G249" s="340"/>
      <c r="H249" s="341">
        <v>6820</v>
      </c>
      <c r="I249" s="340" t="s">
        <v>748</v>
      </c>
      <c r="J249" s="341" t="s">
        <v>11</v>
      </c>
      <c r="K249" s="386" t="s">
        <v>1238</v>
      </c>
      <c r="L249" s="438"/>
      <c r="M249" s="426"/>
      <c r="N249" s="344" t="s">
        <v>993</v>
      </c>
      <c r="O249" s="345"/>
    </row>
    <row r="250" spans="2:15" s="3" customFormat="1" hidden="1" x14ac:dyDescent="0.25">
      <c r="B250" s="241"/>
      <c r="D250" s="346">
        <v>6810.11</v>
      </c>
      <c r="E250" s="349" t="s">
        <v>749</v>
      </c>
      <c r="F250" s="348">
        <v>4</v>
      </c>
      <c r="G250" s="347"/>
      <c r="H250" s="348"/>
      <c r="I250" s="347"/>
      <c r="J250" s="348" t="s">
        <v>11</v>
      </c>
      <c r="K250" s="433"/>
      <c r="L250" s="464"/>
      <c r="M250" s="435"/>
      <c r="N250" s="352" t="s">
        <v>993</v>
      </c>
      <c r="O250" s="353"/>
    </row>
    <row r="251" spans="2:15" s="3" customFormat="1" hidden="1" x14ac:dyDescent="0.25">
      <c r="B251" s="241"/>
      <c r="D251" s="346">
        <v>6810.21</v>
      </c>
      <c r="E251" s="349" t="s">
        <v>751</v>
      </c>
      <c r="F251" s="348">
        <v>4</v>
      </c>
      <c r="G251" s="347"/>
      <c r="H251" s="348"/>
      <c r="I251" s="347"/>
      <c r="J251" s="348" t="s">
        <v>11</v>
      </c>
      <c r="K251" s="433"/>
      <c r="L251" s="464"/>
      <c r="M251" s="435"/>
      <c r="N251" s="352" t="s">
        <v>993</v>
      </c>
      <c r="O251" s="353"/>
    </row>
    <row r="252" spans="2:15" s="3" customFormat="1" hidden="1" x14ac:dyDescent="0.25">
      <c r="B252" s="241"/>
      <c r="D252" s="346">
        <v>6810.31</v>
      </c>
      <c r="E252" s="349" t="s">
        <v>752</v>
      </c>
      <c r="F252" s="348">
        <v>4</v>
      </c>
      <c r="G252" s="347"/>
      <c r="H252" s="348"/>
      <c r="I252" s="347"/>
      <c r="J252" s="348" t="s">
        <v>11</v>
      </c>
      <c r="K252" s="433"/>
      <c r="L252" s="464"/>
      <c r="M252" s="435"/>
      <c r="N252" s="352" t="s">
        <v>993</v>
      </c>
      <c r="O252" s="353"/>
    </row>
    <row r="253" spans="2:15" s="3" customFormat="1" hidden="1" x14ac:dyDescent="0.25">
      <c r="B253" s="241"/>
      <c r="D253" s="346">
        <v>6810.41</v>
      </c>
      <c r="E253" s="349" t="s">
        <v>753</v>
      </c>
      <c r="F253" s="348">
        <v>4</v>
      </c>
      <c r="G253" s="347"/>
      <c r="H253" s="348"/>
      <c r="I253" s="347"/>
      <c r="J253" s="348" t="s">
        <v>11</v>
      </c>
      <c r="K253" s="433"/>
      <c r="L253" s="464"/>
      <c r="M253" s="435"/>
      <c r="N253" s="352" t="s">
        <v>993</v>
      </c>
      <c r="O253" s="353"/>
    </row>
    <row r="254" spans="2:15" s="3" customFormat="1" hidden="1" x14ac:dyDescent="0.25">
      <c r="B254" s="241"/>
      <c r="D254" s="346">
        <v>6810.51</v>
      </c>
      <c r="E254" s="349" t="s">
        <v>754</v>
      </c>
      <c r="F254" s="348">
        <v>4</v>
      </c>
      <c r="G254" s="347"/>
      <c r="H254" s="348"/>
      <c r="I254" s="347"/>
      <c r="J254" s="348" t="s">
        <v>11</v>
      </c>
      <c r="K254" s="433"/>
      <c r="L254" s="464"/>
      <c r="M254" s="435"/>
      <c r="N254" s="352" t="s">
        <v>993</v>
      </c>
      <c r="O254" s="353"/>
    </row>
    <row r="255" spans="2:15" s="3" customFormat="1" hidden="1" x14ac:dyDescent="0.25">
      <c r="B255" s="241"/>
      <c r="D255" s="475">
        <v>6820</v>
      </c>
      <c r="E255" s="473" t="s">
        <v>755</v>
      </c>
      <c r="F255" s="356">
        <v>3</v>
      </c>
      <c r="G255" s="357"/>
      <c r="H255" s="356"/>
      <c r="I255" s="357"/>
      <c r="J255" s="356" t="s">
        <v>7</v>
      </c>
      <c r="K255" s="475" t="s">
        <v>1239</v>
      </c>
      <c r="L255" s="440"/>
      <c r="M255" s="430"/>
      <c r="N255" s="359" t="s">
        <v>993</v>
      </c>
      <c r="O255" s="365"/>
    </row>
    <row r="256" spans="2:15" s="3" customFormat="1" x14ac:dyDescent="0.25">
      <c r="B256" s="241" t="s">
        <v>1495</v>
      </c>
      <c r="D256" s="339">
        <v>6820.01</v>
      </c>
      <c r="E256" s="306" t="s">
        <v>756</v>
      </c>
      <c r="F256" s="341">
        <v>4</v>
      </c>
      <c r="G256" s="340"/>
      <c r="H256" s="341"/>
      <c r="I256" s="340"/>
      <c r="J256" s="341" t="s">
        <v>11</v>
      </c>
      <c r="K256" s="386" t="s">
        <v>1239</v>
      </c>
      <c r="L256" s="438"/>
      <c r="M256" s="426"/>
      <c r="N256" s="344" t="s">
        <v>993</v>
      </c>
      <c r="O256" s="345"/>
    </row>
    <row r="257" spans="2:15" s="3" customFormat="1" hidden="1" x14ac:dyDescent="0.25">
      <c r="B257" s="241"/>
      <c r="D257" s="346">
        <v>6820.11</v>
      </c>
      <c r="E257" s="349" t="s">
        <v>758</v>
      </c>
      <c r="F257" s="348">
        <v>4</v>
      </c>
      <c r="G257" s="347"/>
      <c r="H257" s="348"/>
      <c r="I257" s="347"/>
      <c r="J257" s="348" t="s">
        <v>11</v>
      </c>
      <c r="K257" s="433"/>
      <c r="L257" s="464"/>
      <c r="M257" s="435"/>
      <c r="N257" s="352" t="s">
        <v>993</v>
      </c>
      <c r="O257" s="353"/>
    </row>
    <row r="258" spans="2:15" s="3" customFormat="1" hidden="1" x14ac:dyDescent="0.25">
      <c r="B258" s="241"/>
      <c r="D258" s="346">
        <v>6820.21</v>
      </c>
      <c r="E258" s="349" t="s">
        <v>759</v>
      </c>
      <c r="F258" s="348">
        <v>4</v>
      </c>
      <c r="G258" s="347"/>
      <c r="H258" s="348"/>
      <c r="I258" s="347"/>
      <c r="J258" s="348" t="s">
        <v>11</v>
      </c>
      <c r="K258" s="433"/>
      <c r="L258" s="464"/>
      <c r="M258" s="435"/>
      <c r="N258" s="352" t="s">
        <v>993</v>
      </c>
      <c r="O258" s="353"/>
    </row>
    <row r="259" spans="2:15" s="3" customFormat="1" hidden="1" x14ac:dyDescent="0.25">
      <c r="B259" s="241"/>
      <c r="D259" s="346">
        <v>6820.31</v>
      </c>
      <c r="E259" s="349" t="s">
        <v>760</v>
      </c>
      <c r="F259" s="348">
        <v>4</v>
      </c>
      <c r="G259" s="347"/>
      <c r="H259" s="348"/>
      <c r="I259" s="347"/>
      <c r="J259" s="348" t="s">
        <v>11</v>
      </c>
      <c r="K259" s="433"/>
      <c r="L259" s="464"/>
      <c r="M259" s="435"/>
      <c r="N259" s="352" t="s">
        <v>993</v>
      </c>
      <c r="O259" s="353"/>
    </row>
    <row r="260" spans="2:15" s="3" customFormat="1" hidden="1" x14ac:dyDescent="0.25">
      <c r="B260" s="241"/>
      <c r="D260" s="346">
        <v>6820.41</v>
      </c>
      <c r="E260" s="349" t="s">
        <v>761</v>
      </c>
      <c r="F260" s="348">
        <v>4</v>
      </c>
      <c r="G260" s="347"/>
      <c r="H260" s="348"/>
      <c r="I260" s="347"/>
      <c r="J260" s="348" t="s">
        <v>11</v>
      </c>
      <c r="K260" s="433"/>
      <c r="L260" s="464"/>
      <c r="M260" s="435"/>
      <c r="N260" s="352" t="s">
        <v>993</v>
      </c>
      <c r="O260" s="353"/>
    </row>
    <row r="261" spans="2:15" s="3" customFormat="1" hidden="1" x14ac:dyDescent="0.25">
      <c r="B261" s="241"/>
      <c r="D261" s="346">
        <v>6820.51</v>
      </c>
      <c r="E261" s="349" t="s">
        <v>762</v>
      </c>
      <c r="F261" s="348">
        <v>4</v>
      </c>
      <c r="G261" s="347"/>
      <c r="H261" s="348"/>
      <c r="I261" s="347"/>
      <c r="J261" s="348" t="s">
        <v>11</v>
      </c>
      <c r="K261" s="433"/>
      <c r="L261" s="464"/>
      <c r="M261" s="435"/>
      <c r="N261" s="352" t="s">
        <v>993</v>
      </c>
      <c r="O261" s="353"/>
    </row>
    <row r="262" spans="2:15" s="3" customFormat="1" hidden="1" x14ac:dyDescent="0.25">
      <c r="B262" s="241"/>
      <c r="D262" s="475">
        <v>6825</v>
      </c>
      <c r="E262" s="473" t="s">
        <v>763</v>
      </c>
      <c r="F262" s="356">
        <v>3</v>
      </c>
      <c r="G262" s="357"/>
      <c r="H262" s="356"/>
      <c r="I262" s="357"/>
      <c r="J262" s="356" t="s">
        <v>11</v>
      </c>
      <c r="K262" s="475" t="s">
        <v>763</v>
      </c>
      <c r="L262" s="440"/>
      <c r="M262" s="430"/>
      <c r="N262" s="359" t="s">
        <v>993</v>
      </c>
      <c r="O262" s="365"/>
    </row>
    <row r="263" spans="2:15" s="3" customFormat="1" x14ac:dyDescent="0.25">
      <c r="B263" s="241" t="s">
        <v>1501</v>
      </c>
      <c r="D263" s="339">
        <v>6825.01</v>
      </c>
      <c r="E263" s="306" t="s">
        <v>764</v>
      </c>
      <c r="F263" s="341">
        <v>4</v>
      </c>
      <c r="G263" s="340"/>
      <c r="H263" s="341">
        <v>6825</v>
      </c>
      <c r="I263" s="340" t="s">
        <v>757</v>
      </c>
      <c r="J263" s="341" t="s">
        <v>11</v>
      </c>
      <c r="K263" s="386" t="s">
        <v>763</v>
      </c>
      <c r="L263" s="438"/>
      <c r="M263" s="426"/>
      <c r="N263" s="344" t="s">
        <v>993</v>
      </c>
      <c r="O263" s="345"/>
    </row>
    <row r="264" spans="2:15" s="3" customFormat="1" hidden="1" x14ac:dyDescent="0.25">
      <c r="B264" s="241"/>
      <c r="D264" s="346">
        <v>6825.11</v>
      </c>
      <c r="E264" s="349" t="s">
        <v>765</v>
      </c>
      <c r="F264" s="348">
        <v>4</v>
      </c>
      <c r="G264" s="347"/>
      <c r="H264" s="348"/>
      <c r="I264" s="347"/>
      <c r="J264" s="348" t="s">
        <v>11</v>
      </c>
      <c r="K264" s="433"/>
      <c r="L264" s="464"/>
      <c r="M264" s="435"/>
      <c r="N264" s="352" t="s">
        <v>993</v>
      </c>
      <c r="O264" s="353"/>
    </row>
    <row r="265" spans="2:15" s="3" customFormat="1" hidden="1" x14ac:dyDescent="0.25">
      <c r="B265" s="241"/>
      <c r="D265" s="346">
        <v>6825.21</v>
      </c>
      <c r="E265" s="349" t="s">
        <v>766</v>
      </c>
      <c r="F265" s="348">
        <v>4</v>
      </c>
      <c r="G265" s="347"/>
      <c r="H265" s="348"/>
      <c r="I265" s="347"/>
      <c r="J265" s="348" t="s">
        <v>11</v>
      </c>
      <c r="K265" s="433"/>
      <c r="L265" s="464"/>
      <c r="M265" s="435"/>
      <c r="N265" s="352" t="s">
        <v>993</v>
      </c>
      <c r="O265" s="353"/>
    </row>
    <row r="266" spans="2:15" s="3" customFormat="1" hidden="1" x14ac:dyDescent="0.25">
      <c r="B266" s="241"/>
      <c r="D266" s="346">
        <v>6825.31</v>
      </c>
      <c r="E266" s="349" t="s">
        <v>767</v>
      </c>
      <c r="F266" s="348">
        <v>4</v>
      </c>
      <c r="G266" s="347"/>
      <c r="H266" s="348"/>
      <c r="I266" s="347"/>
      <c r="J266" s="348" t="s">
        <v>11</v>
      </c>
      <c r="K266" s="433"/>
      <c r="L266" s="464"/>
      <c r="M266" s="435"/>
      <c r="N266" s="352" t="s">
        <v>993</v>
      </c>
      <c r="O266" s="353"/>
    </row>
    <row r="267" spans="2:15" s="3" customFormat="1" hidden="1" x14ac:dyDescent="0.25">
      <c r="B267" s="241"/>
      <c r="D267" s="346">
        <v>6825.41</v>
      </c>
      <c r="E267" s="349" t="s">
        <v>768</v>
      </c>
      <c r="F267" s="348">
        <v>4</v>
      </c>
      <c r="G267" s="347"/>
      <c r="H267" s="348"/>
      <c r="I267" s="347"/>
      <c r="J267" s="348" t="s">
        <v>11</v>
      </c>
      <c r="K267" s="433"/>
      <c r="L267" s="464"/>
      <c r="M267" s="435"/>
      <c r="N267" s="352" t="s">
        <v>993</v>
      </c>
      <c r="O267" s="353"/>
    </row>
    <row r="268" spans="2:15" s="3" customFormat="1" hidden="1" x14ac:dyDescent="0.25">
      <c r="B268" s="241"/>
      <c r="D268" s="346">
        <v>6825.51</v>
      </c>
      <c r="E268" s="349" t="s">
        <v>769</v>
      </c>
      <c r="F268" s="348">
        <v>4</v>
      </c>
      <c r="G268" s="347"/>
      <c r="H268" s="348"/>
      <c r="I268" s="347"/>
      <c r="J268" s="348" t="s">
        <v>11</v>
      </c>
      <c r="K268" s="433"/>
      <c r="L268" s="464"/>
      <c r="M268" s="435"/>
      <c r="N268" s="352" t="s">
        <v>993</v>
      </c>
      <c r="O268" s="353"/>
    </row>
    <row r="269" spans="2:15" s="3" customFormat="1" hidden="1" x14ac:dyDescent="0.25">
      <c r="B269" s="241"/>
      <c r="D269" s="475">
        <v>6830</v>
      </c>
      <c r="E269" s="473" t="s">
        <v>770</v>
      </c>
      <c r="F269" s="356">
        <v>3</v>
      </c>
      <c r="G269" s="357"/>
      <c r="H269" s="356"/>
      <c r="I269" s="357"/>
      <c r="J269" s="356" t="s">
        <v>7</v>
      </c>
      <c r="K269" s="475" t="s">
        <v>770</v>
      </c>
      <c r="L269" s="440"/>
      <c r="M269" s="430"/>
      <c r="N269" s="359" t="s">
        <v>993</v>
      </c>
      <c r="O269" s="365"/>
    </row>
    <row r="270" spans="2:15" s="3" customFormat="1" hidden="1" x14ac:dyDescent="0.25">
      <c r="B270" s="241"/>
      <c r="D270" s="346">
        <v>6830.01</v>
      </c>
      <c r="E270" s="349" t="s">
        <v>771</v>
      </c>
      <c r="F270" s="348">
        <v>4</v>
      </c>
      <c r="G270" s="347"/>
      <c r="H270" s="348">
        <v>6830</v>
      </c>
      <c r="I270" s="347" t="s">
        <v>772</v>
      </c>
      <c r="J270" s="348" t="s">
        <v>11</v>
      </c>
      <c r="K270" s="382" t="s">
        <v>1216</v>
      </c>
      <c r="L270" s="464"/>
      <c r="M270" s="435"/>
      <c r="N270" s="352" t="s">
        <v>993</v>
      </c>
      <c r="O270" s="353"/>
    </row>
    <row r="271" spans="2:15" s="3" customFormat="1" hidden="1" x14ac:dyDescent="0.25">
      <c r="B271" s="241"/>
      <c r="D271" s="346">
        <v>6830.51</v>
      </c>
      <c r="E271" s="349" t="s">
        <v>773</v>
      </c>
      <c r="F271" s="348">
        <v>4</v>
      </c>
      <c r="G271" s="347"/>
      <c r="H271" s="348"/>
      <c r="I271" s="347"/>
      <c r="J271" s="348" t="s">
        <v>11</v>
      </c>
      <c r="K271" s="433"/>
      <c r="L271" s="464"/>
      <c r="M271" s="435"/>
      <c r="N271" s="352" t="s">
        <v>993</v>
      </c>
      <c r="O271" s="353"/>
    </row>
    <row r="272" spans="2:15" s="3" customFormat="1" hidden="1" x14ac:dyDescent="0.25">
      <c r="B272" s="241"/>
      <c r="D272" s="346">
        <v>6830.52</v>
      </c>
      <c r="E272" s="349" t="s">
        <v>774</v>
      </c>
      <c r="F272" s="348">
        <v>4</v>
      </c>
      <c r="G272" s="347"/>
      <c r="H272" s="348"/>
      <c r="I272" s="347"/>
      <c r="J272" s="348" t="s">
        <v>11</v>
      </c>
      <c r="K272" s="433"/>
      <c r="L272" s="464"/>
      <c r="M272" s="435"/>
      <c r="N272" s="352" t="s">
        <v>993</v>
      </c>
      <c r="O272" s="353"/>
    </row>
    <row r="273" spans="2:15" s="3" customFormat="1" hidden="1" collapsed="1" x14ac:dyDescent="0.25">
      <c r="B273" s="241"/>
      <c r="D273" s="475">
        <v>6840</v>
      </c>
      <c r="E273" s="473" t="s">
        <v>775</v>
      </c>
      <c r="F273" s="356">
        <v>3</v>
      </c>
      <c r="G273" s="357"/>
      <c r="H273" s="356"/>
      <c r="I273" s="357"/>
      <c r="J273" s="356" t="s">
        <v>7</v>
      </c>
      <c r="K273" s="475" t="s">
        <v>775</v>
      </c>
      <c r="L273" s="440"/>
      <c r="M273" s="430"/>
      <c r="N273" s="359" t="s">
        <v>993</v>
      </c>
      <c r="O273" s="365"/>
    </row>
    <row r="274" spans="2:15" s="3" customFormat="1" hidden="1" x14ac:dyDescent="0.25">
      <c r="B274" s="241"/>
      <c r="D274" s="346">
        <v>6840.01</v>
      </c>
      <c r="E274" s="349" t="s">
        <v>776</v>
      </c>
      <c r="F274" s="348">
        <v>4</v>
      </c>
      <c r="G274" s="347"/>
      <c r="H274" s="348">
        <v>6840</v>
      </c>
      <c r="I274" s="347" t="s">
        <v>777</v>
      </c>
      <c r="J274" s="348" t="s">
        <v>11</v>
      </c>
      <c r="K274" s="382" t="s">
        <v>1217</v>
      </c>
      <c r="L274" s="464"/>
      <c r="M274" s="435"/>
      <c r="N274" s="352" t="s">
        <v>993</v>
      </c>
      <c r="O274" s="353"/>
    </row>
    <row r="275" spans="2:15" s="3" customFormat="1" hidden="1" x14ac:dyDescent="0.25">
      <c r="B275" s="241"/>
      <c r="D275" s="346">
        <v>6840.11</v>
      </c>
      <c r="E275" s="349" t="s">
        <v>778</v>
      </c>
      <c r="F275" s="348">
        <v>4</v>
      </c>
      <c r="G275" s="347"/>
      <c r="H275" s="348"/>
      <c r="I275" s="347"/>
      <c r="J275" s="348" t="s">
        <v>11</v>
      </c>
      <c r="K275" s="433"/>
      <c r="L275" s="464"/>
      <c r="M275" s="435"/>
      <c r="N275" s="352" t="s">
        <v>993</v>
      </c>
      <c r="O275" s="353"/>
    </row>
    <row r="276" spans="2:15" s="3" customFormat="1" hidden="1" collapsed="1" x14ac:dyDescent="0.25">
      <c r="B276" s="241"/>
      <c r="D276" s="475">
        <v>6850</v>
      </c>
      <c r="E276" s="355" t="s">
        <v>779</v>
      </c>
      <c r="F276" s="356">
        <v>3</v>
      </c>
      <c r="G276" s="357"/>
      <c r="H276" s="356"/>
      <c r="I276" s="357"/>
      <c r="J276" s="356" t="s">
        <v>7</v>
      </c>
      <c r="K276" s="355" t="s">
        <v>779</v>
      </c>
      <c r="L276" s="440"/>
      <c r="M276" s="430"/>
      <c r="N276" s="359" t="s">
        <v>993</v>
      </c>
      <c r="O276" s="365"/>
    </row>
    <row r="277" spans="2:15" s="3" customFormat="1" x14ac:dyDescent="0.25">
      <c r="B277" s="241"/>
      <c r="D277" s="339">
        <v>6850.01</v>
      </c>
      <c r="E277" s="306" t="s">
        <v>780</v>
      </c>
      <c r="F277" s="341">
        <v>4</v>
      </c>
      <c r="G277" s="340"/>
      <c r="H277" s="341">
        <v>6850</v>
      </c>
      <c r="I277" s="340" t="s">
        <v>781</v>
      </c>
      <c r="J277" s="341" t="s">
        <v>11</v>
      </c>
      <c r="K277" s="386" t="s">
        <v>1218</v>
      </c>
      <c r="L277" s="438"/>
      <c r="M277" s="426"/>
      <c r="N277" s="344" t="s">
        <v>993</v>
      </c>
      <c r="O277" s="345"/>
    </row>
    <row r="278" spans="2:15" s="3" customFormat="1" hidden="1" x14ac:dyDescent="0.25">
      <c r="B278" s="241"/>
      <c r="D278" s="475">
        <v>6860</v>
      </c>
      <c r="E278" s="355" t="s">
        <v>782</v>
      </c>
      <c r="F278" s="356">
        <v>3</v>
      </c>
      <c r="G278" s="357"/>
      <c r="H278" s="356"/>
      <c r="I278" s="357"/>
      <c r="J278" s="356" t="s">
        <v>7</v>
      </c>
      <c r="K278" s="355" t="s">
        <v>782</v>
      </c>
      <c r="L278" s="440"/>
      <c r="M278" s="430"/>
      <c r="N278" s="359" t="s">
        <v>993</v>
      </c>
      <c r="O278" s="365"/>
    </row>
    <row r="279" spans="2:15" s="3" customFormat="1" hidden="1" x14ac:dyDescent="0.25">
      <c r="B279" s="241"/>
      <c r="D279" s="346">
        <v>6860.01</v>
      </c>
      <c r="E279" s="349" t="s">
        <v>783</v>
      </c>
      <c r="F279" s="348">
        <v>4</v>
      </c>
      <c r="G279" s="347"/>
      <c r="H279" s="348"/>
      <c r="I279" s="347"/>
      <c r="J279" s="348" t="s">
        <v>11</v>
      </c>
      <c r="K279" s="433"/>
      <c r="L279" s="464"/>
      <c r="M279" s="435"/>
      <c r="N279" s="352" t="s">
        <v>993</v>
      </c>
      <c r="O279" s="353"/>
    </row>
    <row r="280" spans="2:15" s="3" customFormat="1" hidden="1" collapsed="1" x14ac:dyDescent="0.25">
      <c r="B280" s="241"/>
      <c r="D280" s="475">
        <v>6890</v>
      </c>
      <c r="E280" s="355" t="s">
        <v>784</v>
      </c>
      <c r="F280" s="356">
        <v>3</v>
      </c>
      <c r="G280" s="357"/>
      <c r="H280" s="356"/>
      <c r="I280" s="357"/>
      <c r="J280" s="356" t="s">
        <v>7</v>
      </c>
      <c r="K280" s="355" t="s">
        <v>784</v>
      </c>
      <c r="L280" s="440"/>
      <c r="M280" s="430"/>
      <c r="N280" s="359" t="s">
        <v>993</v>
      </c>
      <c r="O280" s="365"/>
    </row>
    <row r="281" spans="2:15" s="3" customFormat="1" x14ac:dyDescent="0.25">
      <c r="B281" s="241"/>
      <c r="D281" s="339">
        <v>6890.01</v>
      </c>
      <c r="E281" s="306" t="s">
        <v>784</v>
      </c>
      <c r="F281" s="341">
        <v>4</v>
      </c>
      <c r="G281" s="340"/>
      <c r="H281" s="341">
        <v>6890</v>
      </c>
      <c r="I281" s="340" t="s">
        <v>785</v>
      </c>
      <c r="J281" s="341" t="s">
        <v>11</v>
      </c>
      <c r="K281" s="386" t="s">
        <v>1219</v>
      </c>
      <c r="L281" s="438"/>
      <c r="M281" s="426"/>
      <c r="N281" s="344" t="s">
        <v>993</v>
      </c>
      <c r="O281" s="345"/>
    </row>
    <row r="282" spans="2:15" s="8" customFormat="1" ht="15.75" collapsed="1" thickBot="1" x14ac:dyDescent="0.3">
      <c r="B282" s="242"/>
      <c r="D282" s="600">
        <v>6800</v>
      </c>
      <c r="E282" s="601" t="s">
        <v>745</v>
      </c>
      <c r="F282" s="602">
        <v>2</v>
      </c>
      <c r="G282" s="603"/>
      <c r="H282" s="602"/>
      <c r="I282" s="603"/>
      <c r="J282" s="602" t="s">
        <v>7</v>
      </c>
      <c r="K282" s="601" t="s">
        <v>745</v>
      </c>
      <c r="L282" s="622"/>
      <c r="M282" s="618">
        <f>SUM(M249+M256+M263+M277+M281)</f>
        <v>0</v>
      </c>
      <c r="N282" s="606" t="s">
        <v>993</v>
      </c>
      <c r="O282" s="607"/>
    </row>
    <row r="283" spans="2:15" s="8" customFormat="1" hidden="1" x14ac:dyDescent="0.25">
      <c r="B283" s="15"/>
      <c r="D283" s="518"/>
      <c r="E283" s="519"/>
      <c r="F283" s="520"/>
      <c r="G283" s="519"/>
      <c r="H283" s="520"/>
      <c r="I283" s="519"/>
      <c r="J283" s="520"/>
      <c r="K283" s="521"/>
      <c r="L283" s="522"/>
      <c r="M283" s="523"/>
      <c r="N283" s="524"/>
      <c r="O283" s="525"/>
    </row>
    <row r="284" spans="2:15" s="239" customFormat="1" ht="15.75" hidden="1" x14ac:dyDescent="0.25">
      <c r="B284" s="243"/>
      <c r="D284" s="526"/>
      <c r="E284" s="527" t="s">
        <v>808</v>
      </c>
      <c r="F284" s="528">
        <v>1</v>
      </c>
      <c r="G284" s="527"/>
      <c r="H284" s="528"/>
      <c r="I284" s="527"/>
      <c r="J284" s="529" t="s">
        <v>7</v>
      </c>
      <c r="K284" s="530" t="s">
        <v>1344</v>
      </c>
      <c r="L284" s="529"/>
      <c r="M284" s="531">
        <f>M245+M282</f>
        <v>0</v>
      </c>
      <c r="N284" s="532"/>
      <c r="O284" s="533"/>
    </row>
    <row r="285" spans="2:15" s="239" customFormat="1" ht="15.75" hidden="1" x14ac:dyDescent="0.25">
      <c r="B285" s="243"/>
      <c r="D285" s="526"/>
      <c r="E285" s="527" t="s">
        <v>808</v>
      </c>
      <c r="F285" s="528">
        <v>1</v>
      </c>
      <c r="G285" s="527"/>
      <c r="H285" s="528"/>
      <c r="I285" s="527"/>
      <c r="J285" s="529" t="s">
        <v>7</v>
      </c>
      <c r="K285" s="530" t="s">
        <v>1447</v>
      </c>
      <c r="L285" s="534"/>
      <c r="M285" s="531">
        <f>M89-M284</f>
        <v>0</v>
      </c>
      <c r="N285" s="535"/>
      <c r="O285" s="536"/>
    </row>
    <row r="286" spans="2:15" s="8" customFormat="1" hidden="1" collapsed="1" x14ac:dyDescent="0.25">
      <c r="B286" s="15"/>
      <c r="D286" s="454">
        <v>6600</v>
      </c>
      <c r="E286" s="455" t="s">
        <v>713</v>
      </c>
      <c r="F286" s="456">
        <v>2</v>
      </c>
      <c r="G286" s="466"/>
      <c r="H286" s="456"/>
      <c r="I286" s="466"/>
      <c r="J286" s="456" t="s">
        <v>7</v>
      </c>
      <c r="K286" s="455" t="s">
        <v>713</v>
      </c>
      <c r="L286" s="459"/>
      <c r="M286" s="460">
        <f>SUM(M287,M290)</f>
        <v>0</v>
      </c>
      <c r="N286" s="461" t="s">
        <v>993</v>
      </c>
      <c r="O286" s="462"/>
    </row>
    <row r="287" spans="2:15" s="3" customFormat="1" hidden="1" x14ac:dyDescent="0.25">
      <c r="B287" s="15"/>
      <c r="D287" s="486">
        <v>6610</v>
      </c>
      <c r="E287" s="455" t="s">
        <v>714</v>
      </c>
      <c r="F287" s="456">
        <v>3</v>
      </c>
      <c r="G287" s="466"/>
      <c r="H287" s="456"/>
      <c r="I287" s="466"/>
      <c r="J287" s="456" t="s">
        <v>7</v>
      </c>
      <c r="K287" s="455" t="s">
        <v>714</v>
      </c>
      <c r="L287" s="459"/>
      <c r="M287" s="460">
        <f>SUM(M289)</f>
        <v>0</v>
      </c>
      <c r="N287" s="461" t="s">
        <v>993</v>
      </c>
      <c r="O287" s="462"/>
    </row>
    <row r="288" spans="2:15" s="3" customFormat="1" ht="15.75" thickBot="1" x14ac:dyDescent="0.3">
      <c r="B288" s="15"/>
      <c r="D288" s="563"/>
      <c r="E288" s="571"/>
      <c r="F288" s="572"/>
      <c r="G288" s="571"/>
      <c r="H288" s="572"/>
      <c r="I288" s="571"/>
      <c r="J288" s="572"/>
      <c r="K288" s="573"/>
      <c r="L288" s="580"/>
      <c r="M288" s="575"/>
      <c r="N288" s="576"/>
      <c r="O288" s="581"/>
    </row>
    <row r="289" spans="2:15" s="3" customFormat="1" x14ac:dyDescent="0.25">
      <c r="B289" s="240" t="s">
        <v>1507</v>
      </c>
      <c r="D289" s="339">
        <v>6610.01</v>
      </c>
      <c r="E289" s="306" t="s">
        <v>715</v>
      </c>
      <c r="F289" s="341">
        <v>4</v>
      </c>
      <c r="G289" s="340"/>
      <c r="H289" s="341">
        <v>6600</v>
      </c>
      <c r="I289" s="340" t="s">
        <v>714</v>
      </c>
      <c r="J289" s="341" t="s">
        <v>11</v>
      </c>
      <c r="K289" s="386" t="s">
        <v>714</v>
      </c>
      <c r="L289" s="438"/>
      <c r="M289" s="426"/>
      <c r="N289" s="344" t="s">
        <v>993</v>
      </c>
      <c r="O289" s="439"/>
    </row>
    <row r="290" spans="2:15" s="3" customFormat="1" hidden="1" x14ac:dyDescent="0.25">
      <c r="B290" s="241"/>
      <c r="D290" s="475">
        <v>6620</v>
      </c>
      <c r="E290" s="355" t="s">
        <v>716</v>
      </c>
      <c r="F290" s="356">
        <v>3</v>
      </c>
      <c r="G290" s="357"/>
      <c r="H290" s="356"/>
      <c r="I290" s="357"/>
      <c r="J290" s="356" t="s">
        <v>7</v>
      </c>
      <c r="K290" s="355" t="s">
        <v>716</v>
      </c>
      <c r="L290" s="440"/>
      <c r="M290" s="430"/>
      <c r="N290" s="359" t="s">
        <v>993</v>
      </c>
      <c r="O290" s="441"/>
    </row>
    <row r="291" spans="2:15" s="3" customFormat="1" ht="15.75" thickBot="1" x14ac:dyDescent="0.3">
      <c r="B291" s="242" t="s">
        <v>1508</v>
      </c>
      <c r="D291" s="339">
        <v>6620.01</v>
      </c>
      <c r="E291" s="306" t="s">
        <v>717</v>
      </c>
      <c r="F291" s="341">
        <v>4</v>
      </c>
      <c r="G291" s="340"/>
      <c r="H291" s="341">
        <v>6610</v>
      </c>
      <c r="I291" s="340" t="s">
        <v>716</v>
      </c>
      <c r="J291" s="341" t="s">
        <v>11</v>
      </c>
      <c r="K291" s="386" t="s">
        <v>716</v>
      </c>
      <c r="L291" s="438"/>
      <c r="M291" s="426"/>
      <c r="N291" s="344" t="s">
        <v>993</v>
      </c>
      <c r="O291" s="439"/>
    </row>
    <row r="292" spans="2:15" s="238" customFormat="1" ht="15.75" x14ac:dyDescent="0.25">
      <c r="B292" s="246"/>
      <c r="D292" s="609"/>
      <c r="E292" s="612" t="s">
        <v>808</v>
      </c>
      <c r="F292" s="624">
        <v>1</v>
      </c>
      <c r="G292" s="612"/>
      <c r="H292" s="624"/>
      <c r="I292" s="612"/>
      <c r="J292" s="629" t="s">
        <v>7</v>
      </c>
      <c r="K292" s="628" t="s">
        <v>1345</v>
      </c>
      <c r="L292" s="629"/>
      <c r="M292" s="626">
        <f>M246-M282-M289-M291</f>
        <v>0</v>
      </c>
      <c r="N292" s="630"/>
      <c r="O292" s="631"/>
    </row>
    <row r="293" spans="2:15" ht="15.75" thickBot="1" x14ac:dyDescent="0.3">
      <c r="D293" s="562"/>
      <c r="E293" s="562"/>
      <c r="F293" s="562"/>
      <c r="G293" s="562"/>
      <c r="H293" s="562"/>
      <c r="I293" s="562"/>
      <c r="J293" s="562"/>
      <c r="K293" s="562"/>
      <c r="L293" s="562"/>
      <c r="M293" s="582"/>
      <c r="N293" s="562"/>
      <c r="O293" s="562"/>
    </row>
    <row r="294" spans="2:15" s="3" customFormat="1" ht="15.75" hidden="1" thickBot="1" x14ac:dyDescent="0.3">
      <c r="B294" s="15"/>
      <c r="D294" s="454">
        <v>7010</v>
      </c>
      <c r="E294" s="455" t="s">
        <v>789</v>
      </c>
      <c r="F294" s="456">
        <v>3</v>
      </c>
      <c r="G294" s="466"/>
      <c r="H294" s="456"/>
      <c r="I294" s="466"/>
      <c r="J294" s="456" t="s">
        <v>11</v>
      </c>
      <c r="K294" s="455" t="s">
        <v>1226</v>
      </c>
      <c r="L294" s="459"/>
      <c r="M294" s="460">
        <f>SUM(M295)</f>
        <v>0</v>
      </c>
      <c r="N294" s="461" t="s">
        <v>993</v>
      </c>
      <c r="O294" s="472"/>
    </row>
    <row r="295" spans="2:15" s="3" customFormat="1" ht="15.75" hidden="1" thickBot="1" x14ac:dyDescent="0.3">
      <c r="B295" s="15"/>
      <c r="D295" s="518">
        <v>7010.01</v>
      </c>
      <c r="E295" s="537" t="s">
        <v>790</v>
      </c>
      <c r="F295" s="538">
        <v>4</v>
      </c>
      <c r="G295" s="539"/>
      <c r="H295" s="538"/>
      <c r="I295" s="539"/>
      <c r="J295" s="538" t="s">
        <v>11</v>
      </c>
      <c r="K295" s="540" t="s">
        <v>1226</v>
      </c>
      <c r="L295" s="522"/>
      <c r="M295" s="541">
        <v>0</v>
      </c>
      <c r="N295" s="542" t="s">
        <v>993</v>
      </c>
      <c r="O295" s="543"/>
    </row>
    <row r="296" spans="2:15" s="8" customFormat="1" ht="15.75" hidden="1" thickBot="1" x14ac:dyDescent="0.3">
      <c r="B296" s="15"/>
      <c r="D296" s="454">
        <v>7100</v>
      </c>
      <c r="E296" s="455" t="s">
        <v>791</v>
      </c>
      <c r="F296" s="456">
        <v>2</v>
      </c>
      <c r="G296" s="466"/>
      <c r="H296" s="456"/>
      <c r="I296" s="466"/>
      <c r="J296" s="456" t="s">
        <v>7</v>
      </c>
      <c r="K296" s="455" t="s">
        <v>791</v>
      </c>
      <c r="L296" s="459"/>
      <c r="M296" s="460">
        <f>SUM(M297,M299,M301,M303,M307)</f>
        <v>0</v>
      </c>
      <c r="N296" s="461" t="s">
        <v>993</v>
      </c>
      <c r="O296" s="472"/>
    </row>
    <row r="297" spans="2:15" ht="15.75" hidden="1" thickBot="1" x14ac:dyDescent="0.3">
      <c r="D297" s="486">
        <v>7110</v>
      </c>
      <c r="E297" s="455" t="s">
        <v>792</v>
      </c>
      <c r="F297" s="456">
        <v>3</v>
      </c>
      <c r="G297" s="466"/>
      <c r="H297" s="456"/>
      <c r="I297" s="466"/>
      <c r="J297" s="456" t="s">
        <v>7</v>
      </c>
      <c r="K297" s="455" t="s">
        <v>792</v>
      </c>
      <c r="L297" s="459"/>
      <c r="M297" s="460">
        <f>SUM(M298)</f>
        <v>0</v>
      </c>
      <c r="N297" s="461" t="s">
        <v>993</v>
      </c>
      <c r="O297" s="472"/>
    </row>
    <row r="298" spans="2:15" x14ac:dyDescent="0.25">
      <c r="B298" s="247">
        <v>7100</v>
      </c>
      <c r="D298" s="339">
        <v>7110.01</v>
      </c>
      <c r="E298" s="340" t="s">
        <v>793</v>
      </c>
      <c r="F298" s="341">
        <v>4</v>
      </c>
      <c r="G298" s="340"/>
      <c r="H298" s="341">
        <v>7110</v>
      </c>
      <c r="I298" s="340" t="s">
        <v>794</v>
      </c>
      <c r="J298" s="341" t="s">
        <v>11</v>
      </c>
      <c r="K298" s="386" t="s">
        <v>794</v>
      </c>
      <c r="L298" s="438"/>
      <c r="M298" s="426"/>
      <c r="N298" s="344" t="s">
        <v>993</v>
      </c>
      <c r="O298" s="345"/>
    </row>
    <row r="299" spans="2:15" hidden="1" x14ac:dyDescent="0.25">
      <c r="B299" s="248"/>
      <c r="D299" s="475">
        <v>7120</v>
      </c>
      <c r="E299" s="355" t="s">
        <v>795</v>
      </c>
      <c r="F299" s="356">
        <v>3</v>
      </c>
      <c r="G299" s="357"/>
      <c r="H299" s="356"/>
      <c r="I299" s="357"/>
      <c r="J299" s="356" t="s">
        <v>7</v>
      </c>
      <c r="K299" s="355" t="s">
        <v>795</v>
      </c>
      <c r="L299" s="440"/>
      <c r="M299" s="430"/>
      <c r="N299" s="359" t="s">
        <v>993</v>
      </c>
      <c r="O299" s="365"/>
    </row>
    <row r="300" spans="2:15" x14ac:dyDescent="0.25">
      <c r="B300" s="248" t="s">
        <v>1509</v>
      </c>
      <c r="D300" s="339">
        <v>7120.01</v>
      </c>
      <c r="E300" s="340" t="s">
        <v>796</v>
      </c>
      <c r="F300" s="341">
        <v>4</v>
      </c>
      <c r="G300" s="340"/>
      <c r="H300" s="341">
        <v>7120</v>
      </c>
      <c r="I300" s="340" t="s">
        <v>797</v>
      </c>
      <c r="J300" s="341" t="s">
        <v>11</v>
      </c>
      <c r="K300" s="386" t="s">
        <v>1227</v>
      </c>
      <c r="L300" s="438"/>
      <c r="M300" s="426"/>
      <c r="N300" s="344" t="s">
        <v>993</v>
      </c>
      <c r="O300" s="345"/>
    </row>
    <row r="301" spans="2:15" hidden="1" x14ac:dyDescent="0.25">
      <c r="B301" s="248"/>
      <c r="D301" s="475">
        <v>7130</v>
      </c>
      <c r="E301" s="355" t="s">
        <v>798</v>
      </c>
      <c r="F301" s="356">
        <v>3</v>
      </c>
      <c r="G301" s="357"/>
      <c r="H301" s="356"/>
      <c r="I301" s="357"/>
      <c r="J301" s="356" t="s">
        <v>7</v>
      </c>
      <c r="K301" s="355" t="s">
        <v>798</v>
      </c>
      <c r="L301" s="440"/>
      <c r="M301" s="430"/>
      <c r="N301" s="359" t="s">
        <v>993</v>
      </c>
      <c r="O301" s="365"/>
    </row>
    <row r="302" spans="2:15" x14ac:dyDescent="0.25">
      <c r="B302" s="248" t="s">
        <v>1510</v>
      </c>
      <c r="D302" s="339">
        <v>7130.01</v>
      </c>
      <c r="E302" s="340" t="s">
        <v>799</v>
      </c>
      <c r="F302" s="341">
        <v>4</v>
      </c>
      <c r="G302" s="340"/>
      <c r="H302" s="341">
        <v>7130</v>
      </c>
      <c r="I302" s="340" t="s">
        <v>800</v>
      </c>
      <c r="J302" s="341" t="s">
        <v>11</v>
      </c>
      <c r="K302" s="386" t="s">
        <v>1228</v>
      </c>
      <c r="L302" s="438"/>
      <c r="M302" s="426"/>
      <c r="N302" s="344" t="s">
        <v>993</v>
      </c>
      <c r="O302" s="345"/>
    </row>
    <row r="303" spans="2:15" hidden="1" x14ac:dyDescent="0.25">
      <c r="B303" s="248"/>
      <c r="D303" s="475">
        <v>7140</v>
      </c>
      <c r="E303" s="355" t="s">
        <v>801</v>
      </c>
      <c r="F303" s="356">
        <v>3</v>
      </c>
      <c r="G303" s="357"/>
      <c r="H303" s="356"/>
      <c r="I303" s="357"/>
      <c r="J303" s="356" t="s">
        <v>7</v>
      </c>
      <c r="K303" s="355" t="s">
        <v>801</v>
      </c>
      <c r="L303" s="440"/>
      <c r="M303" s="430"/>
      <c r="N303" s="359" t="s">
        <v>993</v>
      </c>
      <c r="O303" s="365"/>
    </row>
    <row r="304" spans="2:15" x14ac:dyDescent="0.25">
      <c r="B304" s="248" t="s">
        <v>1511</v>
      </c>
      <c r="D304" s="339">
        <v>7140.01</v>
      </c>
      <c r="E304" s="340" t="s">
        <v>802</v>
      </c>
      <c r="F304" s="341">
        <v>4</v>
      </c>
      <c r="G304" s="340"/>
      <c r="H304" s="341"/>
      <c r="I304" s="340"/>
      <c r="J304" s="341" t="s">
        <v>11</v>
      </c>
      <c r="K304" s="386" t="s">
        <v>1229</v>
      </c>
      <c r="L304" s="438"/>
      <c r="M304" s="426"/>
      <c r="N304" s="344" t="s">
        <v>993</v>
      </c>
      <c r="O304" s="345"/>
    </row>
    <row r="305" spans="2:15" x14ac:dyDescent="0.25">
      <c r="B305" s="248" t="s">
        <v>1501</v>
      </c>
      <c r="D305" s="339">
        <v>7140.11</v>
      </c>
      <c r="E305" s="340" t="s">
        <v>803</v>
      </c>
      <c r="F305" s="341">
        <v>4</v>
      </c>
      <c r="G305" s="340"/>
      <c r="H305" s="341">
        <v>7141</v>
      </c>
      <c r="I305" s="340" t="s">
        <v>804</v>
      </c>
      <c r="J305" s="341" t="s">
        <v>11</v>
      </c>
      <c r="K305" s="386" t="s">
        <v>804</v>
      </c>
      <c r="L305" s="438"/>
      <c r="M305" s="426"/>
      <c r="N305" s="344" t="s">
        <v>993</v>
      </c>
      <c r="O305" s="345"/>
    </row>
    <row r="306" spans="2:15" x14ac:dyDescent="0.25">
      <c r="B306" s="248"/>
      <c r="D306" s="339">
        <v>7140.21</v>
      </c>
      <c r="E306" s="340" t="s">
        <v>805</v>
      </c>
      <c r="F306" s="341">
        <v>4</v>
      </c>
      <c r="G306" s="340"/>
      <c r="H306" s="341">
        <v>7142</v>
      </c>
      <c r="I306" s="340" t="s">
        <v>750</v>
      </c>
      <c r="J306" s="341" t="s">
        <v>11</v>
      </c>
      <c r="K306" s="386" t="s">
        <v>750</v>
      </c>
      <c r="L306" s="438"/>
      <c r="M306" s="426"/>
      <c r="N306" s="344" t="s">
        <v>993</v>
      </c>
      <c r="O306" s="345"/>
    </row>
    <row r="307" spans="2:15" hidden="1" x14ac:dyDescent="0.25">
      <c r="B307" s="248"/>
      <c r="D307" s="475">
        <v>7190</v>
      </c>
      <c r="E307" s="355" t="s">
        <v>806</v>
      </c>
      <c r="F307" s="356">
        <v>3</v>
      </c>
      <c r="G307" s="357"/>
      <c r="H307" s="356"/>
      <c r="I307" s="357"/>
      <c r="J307" s="356" t="s">
        <v>7</v>
      </c>
      <c r="K307" s="355" t="s">
        <v>806</v>
      </c>
      <c r="L307" s="440"/>
      <c r="M307" s="430"/>
      <c r="N307" s="359" t="s">
        <v>993</v>
      </c>
      <c r="O307" s="365"/>
    </row>
    <row r="308" spans="2:15" x14ac:dyDescent="0.25">
      <c r="B308" s="248"/>
      <c r="D308" s="339">
        <v>7190.01</v>
      </c>
      <c r="E308" s="340" t="s">
        <v>807</v>
      </c>
      <c r="F308" s="341">
        <v>4</v>
      </c>
      <c r="G308" s="340"/>
      <c r="H308" s="341">
        <v>7190</v>
      </c>
      <c r="I308" s="340" t="s">
        <v>789</v>
      </c>
      <c r="J308" s="341" t="s">
        <v>11</v>
      </c>
      <c r="K308" s="386" t="s">
        <v>789</v>
      </c>
      <c r="L308" s="438"/>
      <c r="M308" s="426"/>
      <c r="N308" s="344" t="s">
        <v>993</v>
      </c>
      <c r="O308" s="345"/>
    </row>
    <row r="309" spans="2:15" s="8" customFormat="1" ht="15.75" collapsed="1" thickBot="1" x14ac:dyDescent="0.3">
      <c r="B309" s="242"/>
      <c r="D309" s="600">
        <v>7100</v>
      </c>
      <c r="E309" s="601" t="s">
        <v>789</v>
      </c>
      <c r="F309" s="602">
        <v>2</v>
      </c>
      <c r="G309" s="603"/>
      <c r="H309" s="602"/>
      <c r="I309" s="603"/>
      <c r="J309" s="602" t="s">
        <v>7</v>
      </c>
      <c r="K309" s="601" t="s">
        <v>1226</v>
      </c>
      <c r="L309" s="622"/>
      <c r="M309" s="618">
        <f>SUM(M298+M300+M302+M304+M305+M306+M308)</f>
        <v>0</v>
      </c>
      <c r="N309" s="606" t="s">
        <v>993</v>
      </c>
      <c r="O309" s="607"/>
    </row>
    <row r="310" spans="2:15" ht="15.75" thickBot="1" x14ac:dyDescent="0.3">
      <c r="D310" s="563"/>
      <c r="E310" s="571"/>
      <c r="F310" s="572"/>
      <c r="G310" s="571"/>
      <c r="H310" s="572"/>
      <c r="I310" s="571"/>
      <c r="J310" s="572"/>
      <c r="K310" s="573"/>
      <c r="L310" s="574"/>
      <c r="M310" s="575"/>
      <c r="N310" s="576"/>
      <c r="O310" s="577"/>
    </row>
    <row r="311" spans="2:15" s="8" customFormat="1" ht="15.75" hidden="1" collapsed="1" thickBot="1" x14ac:dyDescent="0.3">
      <c r="B311" s="15"/>
      <c r="D311" s="444">
        <v>16800</v>
      </c>
      <c r="E311" s="544" t="s">
        <v>842</v>
      </c>
      <c r="F311" s="545">
        <v>2</v>
      </c>
      <c r="G311" s="544"/>
      <c r="H311" s="545"/>
      <c r="I311" s="544"/>
      <c r="J311" s="545" t="s">
        <v>7</v>
      </c>
      <c r="K311" s="546" t="s">
        <v>842</v>
      </c>
      <c r="L311" s="547"/>
      <c r="M311" s="548">
        <f>SUM(M312,M319,M326)</f>
        <v>0</v>
      </c>
      <c r="N311" s="549" t="s">
        <v>993</v>
      </c>
      <c r="O311" s="550"/>
    </row>
    <row r="312" spans="2:15" s="3" customFormat="1" ht="15.75" hidden="1" thickBot="1" x14ac:dyDescent="0.3">
      <c r="B312" s="15"/>
      <c r="D312" s="444">
        <v>16810</v>
      </c>
      <c r="E312" s="544" t="s">
        <v>843</v>
      </c>
      <c r="F312" s="545">
        <v>3</v>
      </c>
      <c r="G312" s="544"/>
      <c r="H312" s="545"/>
      <c r="I312" s="544"/>
      <c r="J312" s="545" t="s">
        <v>7</v>
      </c>
      <c r="K312" s="546" t="s">
        <v>1240</v>
      </c>
      <c r="L312" s="547"/>
      <c r="M312" s="548">
        <f>SUM(M313:M318)</f>
        <v>0</v>
      </c>
      <c r="N312" s="549" t="s">
        <v>993</v>
      </c>
      <c r="O312" s="550"/>
    </row>
    <row r="313" spans="2:15" s="3" customFormat="1" x14ac:dyDescent="0.25">
      <c r="B313" s="240" t="s">
        <v>1512</v>
      </c>
      <c r="D313" s="339">
        <v>16810.009999999998</v>
      </c>
      <c r="E313" s="551" t="s">
        <v>844</v>
      </c>
      <c r="F313" s="552">
        <v>4</v>
      </c>
      <c r="G313" s="551"/>
      <c r="H313" s="552"/>
      <c r="I313" s="551"/>
      <c r="J313" s="552" t="s">
        <v>11</v>
      </c>
      <c r="K313" s="553" t="s">
        <v>1240</v>
      </c>
      <c r="L313" s="425"/>
      <c r="M313" s="426"/>
      <c r="N313" s="554" t="s">
        <v>993</v>
      </c>
      <c r="O313" s="555"/>
    </row>
    <row r="314" spans="2:15" s="3" customFormat="1" hidden="1" x14ac:dyDescent="0.25">
      <c r="B314" s="241"/>
      <c r="D314" s="346">
        <v>16810.11</v>
      </c>
      <c r="E314" s="556" t="s">
        <v>845</v>
      </c>
      <c r="F314" s="557">
        <v>4</v>
      </c>
      <c r="G314" s="556"/>
      <c r="H314" s="557"/>
      <c r="I314" s="556"/>
      <c r="J314" s="557" t="s">
        <v>11</v>
      </c>
      <c r="K314" s="558"/>
      <c r="L314" s="434"/>
      <c r="M314" s="435"/>
      <c r="N314" s="559" t="s">
        <v>993</v>
      </c>
      <c r="O314" s="560"/>
    </row>
    <row r="315" spans="2:15" s="3" customFormat="1" hidden="1" x14ac:dyDescent="0.25">
      <c r="B315" s="241"/>
      <c r="D315" s="346">
        <v>16810.21</v>
      </c>
      <c r="E315" s="556" t="s">
        <v>846</v>
      </c>
      <c r="F315" s="557">
        <v>4</v>
      </c>
      <c r="G315" s="556"/>
      <c r="H315" s="557"/>
      <c r="I315" s="556"/>
      <c r="J315" s="557" t="s">
        <v>11</v>
      </c>
      <c r="K315" s="558"/>
      <c r="L315" s="434"/>
      <c r="M315" s="435"/>
      <c r="N315" s="559" t="s">
        <v>993</v>
      </c>
      <c r="O315" s="560"/>
    </row>
    <row r="316" spans="2:15" s="3" customFormat="1" hidden="1" x14ac:dyDescent="0.25">
      <c r="B316" s="241"/>
      <c r="D316" s="346">
        <v>16810.310000000001</v>
      </c>
      <c r="E316" s="556" t="s">
        <v>847</v>
      </c>
      <c r="F316" s="557">
        <v>4</v>
      </c>
      <c r="G316" s="556"/>
      <c r="H316" s="557"/>
      <c r="I316" s="556"/>
      <c r="J316" s="557" t="s">
        <v>11</v>
      </c>
      <c r="K316" s="558"/>
      <c r="L316" s="434"/>
      <c r="M316" s="435"/>
      <c r="N316" s="559" t="s">
        <v>993</v>
      </c>
      <c r="O316" s="560"/>
    </row>
    <row r="317" spans="2:15" s="3" customFormat="1" hidden="1" x14ac:dyDescent="0.25">
      <c r="B317" s="241"/>
      <c r="D317" s="346">
        <v>16810.41</v>
      </c>
      <c r="E317" s="556" t="s">
        <v>848</v>
      </c>
      <c r="F317" s="557">
        <v>4</v>
      </c>
      <c r="G317" s="556"/>
      <c r="H317" s="557"/>
      <c r="I317" s="556"/>
      <c r="J317" s="557" t="s">
        <v>11</v>
      </c>
      <c r="K317" s="558"/>
      <c r="L317" s="434"/>
      <c r="M317" s="435"/>
      <c r="N317" s="559" t="s">
        <v>993</v>
      </c>
      <c r="O317" s="560"/>
    </row>
    <row r="318" spans="2:15" s="3" customFormat="1" hidden="1" x14ac:dyDescent="0.25">
      <c r="B318" s="241"/>
      <c r="D318" s="346">
        <v>16810.509999999998</v>
      </c>
      <c r="E318" s="556" t="s">
        <v>849</v>
      </c>
      <c r="F318" s="557">
        <v>4</v>
      </c>
      <c r="G318" s="556"/>
      <c r="H318" s="557"/>
      <c r="I318" s="556"/>
      <c r="J318" s="557" t="s">
        <v>11</v>
      </c>
      <c r="K318" s="558"/>
      <c r="L318" s="434"/>
      <c r="M318" s="435"/>
      <c r="N318" s="559" t="s">
        <v>993</v>
      </c>
      <c r="O318" s="560"/>
    </row>
    <row r="319" spans="2:15" s="3" customFormat="1" hidden="1" x14ac:dyDescent="0.25">
      <c r="B319" s="241"/>
      <c r="D319" s="346">
        <v>16820</v>
      </c>
      <c r="E319" s="556" t="s">
        <v>850</v>
      </c>
      <c r="F319" s="557">
        <v>3</v>
      </c>
      <c r="G319" s="556"/>
      <c r="H319" s="557"/>
      <c r="I319" s="556"/>
      <c r="J319" s="557" t="s">
        <v>11</v>
      </c>
      <c r="K319" s="558" t="s">
        <v>1241</v>
      </c>
      <c r="L319" s="434"/>
      <c r="M319" s="435"/>
      <c r="N319" s="559" t="s">
        <v>993</v>
      </c>
      <c r="O319" s="560"/>
    </row>
    <row r="320" spans="2:15" s="3" customFormat="1" x14ac:dyDescent="0.25">
      <c r="B320" s="241" t="s">
        <v>1513</v>
      </c>
      <c r="D320" s="339">
        <v>16820.009999999998</v>
      </c>
      <c r="E320" s="551" t="s">
        <v>851</v>
      </c>
      <c r="F320" s="552">
        <v>4</v>
      </c>
      <c r="G320" s="551"/>
      <c r="H320" s="552"/>
      <c r="I320" s="551"/>
      <c r="J320" s="552" t="s">
        <v>11</v>
      </c>
      <c r="K320" s="553" t="s">
        <v>1241</v>
      </c>
      <c r="L320" s="425"/>
      <c r="M320" s="426"/>
      <c r="N320" s="554" t="s">
        <v>993</v>
      </c>
      <c r="O320" s="555"/>
    </row>
    <row r="321" spans="2:15" s="3" customFormat="1" hidden="1" x14ac:dyDescent="0.25">
      <c r="B321" s="241"/>
      <c r="D321" s="346">
        <v>16820.11</v>
      </c>
      <c r="E321" s="556" t="s">
        <v>852</v>
      </c>
      <c r="F321" s="557">
        <v>4</v>
      </c>
      <c r="G321" s="556"/>
      <c r="H321" s="557"/>
      <c r="I321" s="556"/>
      <c r="J321" s="557" t="s">
        <v>11</v>
      </c>
      <c r="K321" s="558"/>
      <c r="L321" s="434"/>
      <c r="M321" s="435"/>
      <c r="N321" s="559" t="s">
        <v>993</v>
      </c>
      <c r="O321" s="560"/>
    </row>
    <row r="322" spans="2:15" s="3" customFormat="1" hidden="1" x14ac:dyDescent="0.25">
      <c r="B322" s="241"/>
      <c r="D322" s="346">
        <v>16820.21</v>
      </c>
      <c r="E322" s="556" t="s">
        <v>853</v>
      </c>
      <c r="F322" s="557">
        <v>4</v>
      </c>
      <c r="G322" s="556"/>
      <c r="H322" s="557"/>
      <c r="I322" s="556"/>
      <c r="J322" s="557" t="s">
        <v>11</v>
      </c>
      <c r="K322" s="558"/>
      <c r="L322" s="434"/>
      <c r="M322" s="435"/>
      <c r="N322" s="559" t="s">
        <v>993</v>
      </c>
      <c r="O322" s="560"/>
    </row>
    <row r="323" spans="2:15" s="3" customFormat="1" hidden="1" x14ac:dyDescent="0.25">
      <c r="B323" s="241"/>
      <c r="D323" s="346">
        <v>16820.310000000001</v>
      </c>
      <c r="E323" s="556" t="s">
        <v>854</v>
      </c>
      <c r="F323" s="557">
        <v>4</v>
      </c>
      <c r="G323" s="556"/>
      <c r="H323" s="557"/>
      <c r="I323" s="556"/>
      <c r="J323" s="557" t="s">
        <v>11</v>
      </c>
      <c r="K323" s="558"/>
      <c r="L323" s="434"/>
      <c r="M323" s="435"/>
      <c r="N323" s="559" t="s">
        <v>993</v>
      </c>
      <c r="O323" s="560"/>
    </row>
    <row r="324" spans="2:15" s="3" customFormat="1" hidden="1" x14ac:dyDescent="0.25">
      <c r="B324" s="241"/>
      <c r="D324" s="346">
        <v>16820.41</v>
      </c>
      <c r="E324" s="556" t="s">
        <v>855</v>
      </c>
      <c r="F324" s="557">
        <v>4</v>
      </c>
      <c r="G324" s="556"/>
      <c r="H324" s="557"/>
      <c r="I324" s="556"/>
      <c r="J324" s="557" t="s">
        <v>11</v>
      </c>
      <c r="K324" s="558"/>
      <c r="L324" s="434"/>
      <c r="M324" s="435"/>
      <c r="N324" s="559" t="s">
        <v>993</v>
      </c>
      <c r="O324" s="560"/>
    </row>
    <row r="325" spans="2:15" s="3" customFormat="1" hidden="1" x14ac:dyDescent="0.25">
      <c r="B325" s="241"/>
      <c r="D325" s="346">
        <v>16820.509999999998</v>
      </c>
      <c r="E325" s="556" t="s">
        <v>856</v>
      </c>
      <c r="F325" s="557">
        <v>4</v>
      </c>
      <c r="G325" s="556"/>
      <c r="H325" s="557"/>
      <c r="I325" s="556"/>
      <c r="J325" s="557" t="s">
        <v>11</v>
      </c>
      <c r="K325" s="558"/>
      <c r="L325" s="434"/>
      <c r="M325" s="435"/>
      <c r="N325" s="559" t="s">
        <v>993</v>
      </c>
      <c r="O325" s="560"/>
    </row>
    <row r="326" spans="2:15" s="3" customFormat="1" hidden="1" x14ac:dyDescent="0.25">
      <c r="B326" s="241"/>
      <c r="D326" s="346">
        <v>16825</v>
      </c>
      <c r="E326" s="556" t="s">
        <v>857</v>
      </c>
      <c r="F326" s="557">
        <v>3</v>
      </c>
      <c r="G326" s="556"/>
      <c r="H326" s="557"/>
      <c r="I326" s="556"/>
      <c r="J326" s="557" t="s">
        <v>11</v>
      </c>
      <c r="K326" s="558" t="s">
        <v>1243</v>
      </c>
      <c r="L326" s="434"/>
      <c r="M326" s="435"/>
      <c r="N326" s="559" t="s">
        <v>993</v>
      </c>
      <c r="O326" s="560"/>
    </row>
    <row r="327" spans="2:15" s="3" customFormat="1" ht="15.75" thickBot="1" x14ac:dyDescent="0.3">
      <c r="B327" s="242" t="s">
        <v>1514</v>
      </c>
      <c r="D327" s="339">
        <v>16825.009999999998</v>
      </c>
      <c r="E327" s="551" t="s">
        <v>858</v>
      </c>
      <c r="F327" s="552">
        <v>4</v>
      </c>
      <c r="G327" s="551"/>
      <c r="H327" s="552"/>
      <c r="I327" s="551"/>
      <c r="J327" s="552" t="s">
        <v>11</v>
      </c>
      <c r="K327" s="553" t="s">
        <v>1243</v>
      </c>
      <c r="L327" s="425"/>
      <c r="M327" s="426"/>
      <c r="N327" s="554" t="s">
        <v>993</v>
      </c>
      <c r="O327" s="555"/>
    </row>
    <row r="328" spans="2:15" s="8" customFormat="1" hidden="1" collapsed="1" x14ac:dyDescent="0.25">
      <c r="B328" s="15"/>
      <c r="D328" s="257"/>
      <c r="E328" s="258" t="s">
        <v>789</v>
      </c>
      <c r="F328" s="259">
        <v>2</v>
      </c>
      <c r="G328" s="260"/>
      <c r="H328" s="259"/>
      <c r="I328" s="260"/>
      <c r="J328" s="259" t="s">
        <v>7</v>
      </c>
      <c r="K328" s="258" t="s">
        <v>1446</v>
      </c>
      <c r="L328" s="155"/>
      <c r="M328" s="156">
        <f>SUM(M313,M320,M327)</f>
        <v>0</v>
      </c>
      <c r="N328" s="157" t="s">
        <v>993</v>
      </c>
      <c r="O328" s="162"/>
    </row>
    <row r="329" spans="2:15" x14ac:dyDescent="0.25">
      <c r="D329" s="13"/>
      <c r="E329" s="13"/>
      <c r="F329" s="13"/>
      <c r="G329" s="13"/>
      <c r="H329" s="13"/>
      <c r="I329" s="13"/>
      <c r="J329" s="13"/>
      <c r="K329" s="13"/>
      <c r="M329" s="237"/>
    </row>
    <row r="330" spans="2:15" x14ac:dyDescent="0.25">
      <c r="D330" s="13"/>
      <c r="E330" s="13"/>
      <c r="F330" s="13"/>
      <c r="G330" s="13"/>
      <c r="H330" s="13"/>
      <c r="I330" s="13"/>
      <c r="J330" s="13"/>
      <c r="K330" s="263" t="s">
        <v>1526</v>
      </c>
    </row>
    <row r="331" spans="2:15" ht="137.25" customHeight="1" x14ac:dyDescent="0.25">
      <c r="K331" s="652"/>
      <c r="L331" s="653"/>
      <c r="M331" s="653"/>
      <c r="N331" s="653"/>
      <c r="O331" s="654"/>
    </row>
  </sheetData>
  <sheetProtection algorithmName="SHA-512" hashValue="dehC36Tmi9YwDRfBRSfQ44V72tsdnjcTFtpGfxtQVOF1e45EYtGKHg0477QzVrgTQqMVN83bOoC0GKcsVJVAUg==" saltValue="BtqVIJOqchTOh32P2r2IFA==" spinCount="100000" sheet="1" objects="1" scenarios="1" selectLockedCells="1"/>
  <mergeCells count="1">
    <mergeCell ref="K331:O331"/>
  </mergeCells>
  <dataValidations disablePrompts="1" count="2">
    <dataValidation type="textLength" allowBlank="1" showInputMessage="1" showErrorMessage="1" error="Max 50 Characters" sqref="O311:O328 O61:O69 O92:O128 O71:O90 O6:O59 O130:O140 O191:O212 O294:O309 O142:O186 O214:O292" xr:uid="{B0ECA015-0CEA-4A5C-A0B6-D63EAA63ABD6}">
      <formula1>0</formula1>
      <formula2>50</formula2>
    </dataValidation>
    <dataValidation type="textLength" allowBlank="1" showInputMessage="1" showErrorMessage="1" error="Max 1000 Characters" sqref="K331:O331" xr:uid="{BECA8DD5-1140-421F-AF84-B63051E6CBAD}">
      <formula1>0</formula1>
      <formula2>1000</formula2>
    </dataValidation>
  </dataValidations>
  <pageMargins left="0.7" right="0.7" top="0.75" bottom="0.75" header="0.3" footer="0.3"/>
  <pageSetup scale="49" fitToHeight="0" orientation="portrait" r:id="rId1"/>
  <rowBreaks count="1" manualBreakCount="1">
    <brk id="186" max="15" man="1"/>
  </rowBreaks>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84CA4-39AE-46F3-832F-A6055C0F94AC}">
  <sheetPr>
    <outlinePr summaryBelow="0"/>
  </sheetPr>
  <dimension ref="C2:N81"/>
  <sheetViews>
    <sheetView workbookViewId="0">
      <selection activeCell="D18" sqref="D18"/>
    </sheetView>
  </sheetViews>
  <sheetFormatPr defaultColWidth="8.85546875" defaultRowHeight="15" outlineLevelRow="3" x14ac:dyDescent="0.25"/>
  <cols>
    <col min="1" max="1" width="2.85546875" customWidth="1"/>
    <col min="2" max="2" width="3.42578125" customWidth="1"/>
    <col min="3" max="3" width="13.85546875" customWidth="1"/>
    <col min="4" max="4" width="55.28515625" customWidth="1"/>
    <col min="13" max="13" width="9.85546875" customWidth="1"/>
    <col min="14" max="14" width="16.140625" customWidth="1"/>
  </cols>
  <sheetData>
    <row r="2" spans="3:14" x14ac:dyDescent="0.25">
      <c r="C2" s="2" t="s">
        <v>930</v>
      </c>
      <c r="D2" s="2"/>
      <c r="E2" s="2"/>
      <c r="F2" s="2"/>
    </row>
    <row r="3" spans="3:14" ht="45" x14ac:dyDescent="0.25">
      <c r="C3" s="27" t="s">
        <v>0</v>
      </c>
      <c r="D3" s="27" t="s">
        <v>1</v>
      </c>
      <c r="E3" s="27" t="s">
        <v>2</v>
      </c>
      <c r="F3" s="27" t="s">
        <v>3</v>
      </c>
      <c r="G3" s="27" t="s">
        <v>4</v>
      </c>
      <c r="H3" s="27" t="s">
        <v>5</v>
      </c>
      <c r="I3" s="28" t="s">
        <v>880</v>
      </c>
      <c r="J3" s="27" t="s">
        <v>881</v>
      </c>
      <c r="K3" s="27" t="s">
        <v>882</v>
      </c>
      <c r="L3" s="27" t="s">
        <v>879</v>
      </c>
      <c r="M3" s="27" t="s">
        <v>992</v>
      </c>
      <c r="N3" s="27" t="s">
        <v>885</v>
      </c>
    </row>
    <row r="4" spans="3:14" hidden="1" collapsed="1" x14ac:dyDescent="0.25">
      <c r="C4" s="45">
        <v>8000</v>
      </c>
      <c r="D4" s="46" t="s">
        <v>1037</v>
      </c>
      <c r="E4" s="47">
        <v>1</v>
      </c>
      <c r="F4" s="46"/>
      <c r="G4" s="47"/>
      <c r="H4" s="46"/>
      <c r="I4" s="48" t="s">
        <v>11</v>
      </c>
      <c r="J4" s="49"/>
      <c r="K4" s="48"/>
      <c r="L4" s="50">
        <f>SUM(L5,L47,L59)</f>
        <v>0</v>
      </c>
      <c r="M4" s="51"/>
      <c r="N4" s="52"/>
    </row>
    <row r="5" spans="3:14" hidden="1" outlineLevel="1" x14ac:dyDescent="0.25">
      <c r="C5" s="53">
        <v>8100</v>
      </c>
      <c r="D5" s="54" t="s">
        <v>1038</v>
      </c>
      <c r="E5" s="55">
        <v>2</v>
      </c>
      <c r="F5" s="56"/>
      <c r="G5" s="55"/>
      <c r="H5" s="56"/>
      <c r="I5" s="55" t="s">
        <v>11</v>
      </c>
      <c r="J5" s="57"/>
      <c r="K5" s="58"/>
      <c r="L5" s="59">
        <f>SUM(L6,L8,L14,L25,L36)</f>
        <v>0</v>
      </c>
      <c r="M5" s="60"/>
      <c r="N5" s="61"/>
    </row>
    <row r="6" spans="3:14" hidden="1" outlineLevel="2" x14ac:dyDescent="0.25">
      <c r="C6" s="71">
        <v>8110</v>
      </c>
      <c r="D6" s="72" t="s">
        <v>1039</v>
      </c>
      <c r="E6" s="73">
        <v>3</v>
      </c>
      <c r="F6" s="74"/>
      <c r="G6" s="73"/>
      <c r="H6" s="74"/>
      <c r="I6" s="73" t="s">
        <v>11</v>
      </c>
      <c r="J6" s="75"/>
      <c r="K6" s="76"/>
      <c r="L6" s="77">
        <f>SUM(L7)</f>
        <v>0</v>
      </c>
      <c r="M6" s="78"/>
      <c r="N6" s="79"/>
    </row>
    <row r="7" spans="3:14" hidden="1" outlineLevel="2" x14ac:dyDescent="0.25">
      <c r="C7" s="29">
        <v>8110.01</v>
      </c>
      <c r="D7" s="30" t="s">
        <v>1040</v>
      </c>
      <c r="E7" s="31">
        <v>4</v>
      </c>
      <c r="F7" s="32"/>
      <c r="G7" s="31"/>
      <c r="H7" s="32"/>
      <c r="I7" s="31" t="s">
        <v>11</v>
      </c>
      <c r="J7" s="30"/>
      <c r="K7" s="33"/>
      <c r="L7" s="34"/>
      <c r="M7" s="34"/>
      <c r="N7" s="35"/>
    </row>
    <row r="8" spans="3:14" hidden="1" outlineLevel="2" x14ac:dyDescent="0.25">
      <c r="C8" s="80">
        <v>8120</v>
      </c>
      <c r="D8" s="81" t="s">
        <v>1041</v>
      </c>
      <c r="E8" s="82">
        <v>3</v>
      </c>
      <c r="F8" s="83"/>
      <c r="G8" s="82"/>
      <c r="H8" s="83"/>
      <c r="I8" s="82" t="s">
        <v>11</v>
      </c>
      <c r="J8" s="84"/>
      <c r="K8" s="85"/>
      <c r="L8" s="86">
        <f>SUM(L9:L13)</f>
        <v>0</v>
      </c>
      <c r="M8" s="87" t="s">
        <v>993</v>
      </c>
      <c r="N8" s="88"/>
    </row>
    <row r="9" spans="3:14" hidden="1" outlineLevel="3" x14ac:dyDescent="0.25">
      <c r="C9" s="29">
        <v>8120.01</v>
      </c>
      <c r="D9" s="30" t="s">
        <v>1042</v>
      </c>
      <c r="E9" s="31">
        <v>4</v>
      </c>
      <c r="F9" s="32"/>
      <c r="G9" s="31"/>
      <c r="H9" s="32"/>
      <c r="I9" s="31" t="s">
        <v>11</v>
      </c>
      <c r="J9" s="30"/>
      <c r="K9" s="33"/>
      <c r="L9" s="34"/>
      <c r="M9" s="34"/>
      <c r="N9" s="35"/>
    </row>
    <row r="10" spans="3:14" hidden="1" outlineLevel="3" x14ac:dyDescent="0.25">
      <c r="C10" s="29">
        <v>8120.02</v>
      </c>
      <c r="D10" s="30" t="s">
        <v>1043</v>
      </c>
      <c r="E10" s="31">
        <v>4</v>
      </c>
      <c r="F10" s="32"/>
      <c r="G10" s="31"/>
      <c r="H10" s="32"/>
      <c r="I10" s="31" t="s">
        <v>11</v>
      </c>
      <c r="J10" s="30"/>
      <c r="K10" s="33"/>
      <c r="L10" s="34"/>
      <c r="M10" s="34"/>
      <c r="N10" s="35"/>
    </row>
    <row r="11" spans="3:14" hidden="1" outlineLevel="3" x14ac:dyDescent="0.25">
      <c r="C11" s="29">
        <v>8120.03</v>
      </c>
      <c r="D11" s="30" t="s">
        <v>1044</v>
      </c>
      <c r="E11" s="31">
        <v>4</v>
      </c>
      <c r="F11" s="32"/>
      <c r="G11" s="31"/>
      <c r="H11" s="32"/>
      <c r="I11" s="31" t="s">
        <v>11</v>
      </c>
      <c r="J11" s="30"/>
      <c r="K11" s="33"/>
      <c r="L11" s="34"/>
      <c r="M11" s="34"/>
      <c r="N11" s="35"/>
    </row>
    <row r="12" spans="3:14" hidden="1" outlineLevel="3" x14ac:dyDescent="0.25">
      <c r="C12" s="29">
        <v>8120.04</v>
      </c>
      <c r="D12" s="30" t="s">
        <v>1045</v>
      </c>
      <c r="E12" s="31">
        <v>4</v>
      </c>
      <c r="F12" s="32"/>
      <c r="G12" s="31"/>
      <c r="H12" s="32"/>
      <c r="I12" s="31" t="s">
        <v>11</v>
      </c>
      <c r="J12" s="30"/>
      <c r="K12" s="33"/>
      <c r="L12" s="34"/>
      <c r="M12" s="34"/>
      <c r="N12" s="35"/>
    </row>
    <row r="13" spans="3:14" hidden="1" outlineLevel="3" x14ac:dyDescent="0.25">
      <c r="C13" s="29">
        <v>8120.05</v>
      </c>
      <c r="D13" s="30" t="s">
        <v>1046</v>
      </c>
      <c r="E13" s="31">
        <v>4</v>
      </c>
      <c r="F13" s="32"/>
      <c r="G13" s="31"/>
      <c r="H13" s="32"/>
      <c r="I13" s="31" t="s">
        <v>11</v>
      </c>
      <c r="J13" s="30"/>
      <c r="K13" s="33"/>
      <c r="L13" s="34"/>
      <c r="M13" s="34"/>
      <c r="N13" s="35"/>
    </row>
    <row r="14" spans="3:14" hidden="1" outlineLevel="2" x14ac:dyDescent="0.25">
      <c r="C14" s="80">
        <v>8130</v>
      </c>
      <c r="D14" s="81" t="s">
        <v>1047</v>
      </c>
      <c r="E14" s="82">
        <v>3</v>
      </c>
      <c r="F14" s="83"/>
      <c r="G14" s="82"/>
      <c r="H14" s="83"/>
      <c r="I14" s="82" t="s">
        <v>11</v>
      </c>
      <c r="J14" s="84"/>
      <c r="K14" s="85"/>
      <c r="L14" s="86">
        <f>SUM(L15:L24)</f>
        <v>0</v>
      </c>
      <c r="M14" s="87" t="s">
        <v>993</v>
      </c>
      <c r="N14" s="88"/>
    </row>
    <row r="15" spans="3:14" hidden="1" outlineLevel="3" x14ac:dyDescent="0.25">
      <c r="C15" s="29">
        <v>8130.01</v>
      </c>
      <c r="D15" s="30" t="s">
        <v>1055</v>
      </c>
      <c r="E15" s="31">
        <v>4</v>
      </c>
      <c r="F15" s="32"/>
      <c r="G15" s="31"/>
      <c r="H15" s="32"/>
      <c r="I15" s="31" t="s">
        <v>11</v>
      </c>
      <c r="J15" s="30"/>
      <c r="K15" s="33"/>
      <c r="L15" s="34"/>
      <c r="M15" s="34"/>
      <c r="N15" s="35"/>
    </row>
    <row r="16" spans="3:14" hidden="1" outlineLevel="3" x14ac:dyDescent="0.25">
      <c r="C16" s="29">
        <v>8130.02</v>
      </c>
      <c r="D16" s="30" t="s">
        <v>1056</v>
      </c>
      <c r="E16" s="31">
        <v>4</v>
      </c>
      <c r="F16" s="32"/>
      <c r="G16" s="31"/>
      <c r="H16" s="32"/>
      <c r="I16" s="31" t="s">
        <v>11</v>
      </c>
      <c r="J16" s="30"/>
      <c r="K16" s="33"/>
      <c r="L16" s="34"/>
      <c r="M16" s="34"/>
      <c r="N16" s="35"/>
    </row>
    <row r="17" spans="3:14" hidden="1" outlineLevel="3" x14ac:dyDescent="0.25">
      <c r="C17" s="29">
        <v>8130.03</v>
      </c>
      <c r="D17" s="30" t="s">
        <v>1057</v>
      </c>
      <c r="E17" s="31">
        <v>4</v>
      </c>
      <c r="F17" s="32"/>
      <c r="G17" s="31"/>
      <c r="H17" s="32"/>
      <c r="I17" s="31" t="s">
        <v>11</v>
      </c>
      <c r="J17" s="30"/>
      <c r="K17" s="33"/>
      <c r="L17" s="34"/>
      <c r="M17" s="34"/>
      <c r="N17" s="35"/>
    </row>
    <row r="18" spans="3:14" hidden="1" outlineLevel="3" x14ac:dyDescent="0.25">
      <c r="C18" s="29">
        <v>8130.04</v>
      </c>
      <c r="D18" s="30" t="s">
        <v>1058</v>
      </c>
      <c r="E18" s="31">
        <v>4</v>
      </c>
      <c r="F18" s="32"/>
      <c r="G18" s="31"/>
      <c r="H18" s="32"/>
      <c r="I18" s="31" t="s">
        <v>11</v>
      </c>
      <c r="J18" s="30"/>
      <c r="K18" s="33"/>
      <c r="L18" s="34"/>
      <c r="M18" s="34"/>
      <c r="N18" s="35"/>
    </row>
    <row r="19" spans="3:14" hidden="1" outlineLevel="3" x14ac:dyDescent="0.25">
      <c r="C19" s="29">
        <v>8130.05</v>
      </c>
      <c r="D19" s="30" t="s">
        <v>1059</v>
      </c>
      <c r="E19" s="31">
        <v>4</v>
      </c>
      <c r="F19" s="32"/>
      <c r="G19" s="31"/>
      <c r="H19" s="32"/>
      <c r="I19" s="31" t="s">
        <v>11</v>
      </c>
      <c r="J19" s="30"/>
      <c r="K19" s="33"/>
      <c r="L19" s="34"/>
      <c r="M19" s="34"/>
      <c r="N19" s="35"/>
    </row>
    <row r="20" spans="3:14" hidden="1" outlineLevel="3" x14ac:dyDescent="0.25">
      <c r="C20" s="29">
        <v>8130.06</v>
      </c>
      <c r="D20" s="30" t="s">
        <v>1060</v>
      </c>
      <c r="E20" s="31">
        <v>4</v>
      </c>
      <c r="F20" s="32"/>
      <c r="G20" s="31"/>
      <c r="H20" s="32"/>
      <c r="I20" s="31" t="s">
        <v>11</v>
      </c>
      <c r="J20" s="30"/>
      <c r="K20" s="33"/>
      <c r="L20" s="34"/>
      <c r="M20" s="34"/>
      <c r="N20" s="35"/>
    </row>
    <row r="21" spans="3:14" hidden="1" outlineLevel="3" x14ac:dyDescent="0.25">
      <c r="C21" s="29">
        <v>8130.07</v>
      </c>
      <c r="D21" s="30" t="s">
        <v>1061</v>
      </c>
      <c r="E21" s="31">
        <v>4</v>
      </c>
      <c r="F21" s="32"/>
      <c r="G21" s="31"/>
      <c r="H21" s="32"/>
      <c r="I21" s="31" t="s">
        <v>11</v>
      </c>
      <c r="J21" s="30"/>
      <c r="K21" s="33"/>
      <c r="L21" s="34"/>
      <c r="M21" s="34"/>
      <c r="N21" s="35"/>
    </row>
    <row r="22" spans="3:14" hidden="1" outlineLevel="3" x14ac:dyDescent="0.25">
      <c r="C22" s="29">
        <v>8130.08</v>
      </c>
      <c r="D22" s="30" t="s">
        <v>1062</v>
      </c>
      <c r="E22" s="31">
        <v>4</v>
      </c>
      <c r="F22" s="32"/>
      <c r="G22" s="31"/>
      <c r="H22" s="32"/>
      <c r="I22" s="31" t="s">
        <v>11</v>
      </c>
      <c r="J22" s="30"/>
      <c r="K22" s="33"/>
      <c r="L22" s="34"/>
      <c r="M22" s="34"/>
      <c r="N22" s="35"/>
    </row>
    <row r="23" spans="3:14" hidden="1" outlineLevel="3" x14ac:dyDescent="0.25">
      <c r="C23" s="29">
        <v>8130.09</v>
      </c>
      <c r="D23" s="30" t="s">
        <v>1063</v>
      </c>
      <c r="E23" s="31">
        <v>4</v>
      </c>
      <c r="F23" s="32"/>
      <c r="G23" s="31"/>
      <c r="H23" s="32"/>
      <c r="I23" s="31" t="s">
        <v>11</v>
      </c>
      <c r="J23" s="30"/>
      <c r="K23" s="33"/>
      <c r="L23" s="34"/>
      <c r="M23" s="34"/>
      <c r="N23" s="35"/>
    </row>
    <row r="24" spans="3:14" hidden="1" outlineLevel="3" x14ac:dyDescent="0.25">
      <c r="C24" s="40">
        <v>8130.1</v>
      </c>
      <c r="D24" s="30" t="s">
        <v>1064</v>
      </c>
      <c r="E24" s="31">
        <v>4</v>
      </c>
      <c r="F24" s="32"/>
      <c r="G24" s="31"/>
      <c r="H24" s="32"/>
      <c r="I24" s="31" t="s">
        <v>11</v>
      </c>
      <c r="J24" s="30"/>
      <c r="K24" s="33"/>
      <c r="L24" s="34"/>
      <c r="M24" s="34"/>
      <c r="N24" s="35"/>
    </row>
    <row r="25" spans="3:14" hidden="1" outlineLevel="2" x14ac:dyDescent="0.25">
      <c r="C25" s="80">
        <v>8140</v>
      </c>
      <c r="D25" s="81" t="s">
        <v>1048</v>
      </c>
      <c r="E25" s="82">
        <v>3</v>
      </c>
      <c r="F25" s="83"/>
      <c r="G25" s="82"/>
      <c r="H25" s="83"/>
      <c r="I25" s="82" t="s">
        <v>11</v>
      </c>
      <c r="J25" s="84"/>
      <c r="K25" s="85"/>
      <c r="L25" s="86">
        <f>SUM(L26:L35)</f>
        <v>0</v>
      </c>
      <c r="M25" s="87" t="s">
        <v>993</v>
      </c>
      <c r="N25" s="88"/>
    </row>
    <row r="26" spans="3:14" hidden="1" outlineLevel="3" x14ac:dyDescent="0.25">
      <c r="C26" s="29">
        <v>8140.01</v>
      </c>
      <c r="D26" s="30" t="s">
        <v>1065</v>
      </c>
      <c r="E26" s="31">
        <v>4</v>
      </c>
      <c r="F26" s="32"/>
      <c r="G26" s="31"/>
      <c r="H26" s="32"/>
      <c r="I26" s="31" t="s">
        <v>11</v>
      </c>
      <c r="J26" s="30"/>
      <c r="K26" s="33"/>
      <c r="L26" s="34"/>
      <c r="M26" s="34"/>
      <c r="N26" s="35"/>
    </row>
    <row r="27" spans="3:14" hidden="1" outlineLevel="3" x14ac:dyDescent="0.25">
      <c r="C27" s="29">
        <v>8140.02</v>
      </c>
      <c r="D27" s="30" t="s">
        <v>1070</v>
      </c>
      <c r="E27" s="31">
        <v>4</v>
      </c>
      <c r="F27" s="32"/>
      <c r="G27" s="31"/>
      <c r="H27" s="32"/>
      <c r="I27" s="31" t="s">
        <v>11</v>
      </c>
      <c r="J27" s="30"/>
      <c r="K27" s="33"/>
      <c r="L27" s="34"/>
      <c r="M27" s="34"/>
      <c r="N27" s="35"/>
    </row>
    <row r="28" spans="3:14" hidden="1" outlineLevel="3" x14ac:dyDescent="0.25">
      <c r="C28" s="29">
        <v>8140.03</v>
      </c>
      <c r="D28" s="30" t="s">
        <v>1071</v>
      </c>
      <c r="E28" s="31">
        <v>4</v>
      </c>
      <c r="F28" s="32"/>
      <c r="G28" s="31"/>
      <c r="H28" s="32"/>
      <c r="I28" s="31" t="s">
        <v>11</v>
      </c>
      <c r="J28" s="30"/>
      <c r="K28" s="33"/>
      <c r="L28" s="34"/>
      <c r="M28" s="34"/>
      <c r="N28" s="35"/>
    </row>
    <row r="29" spans="3:14" hidden="1" outlineLevel="3" x14ac:dyDescent="0.25">
      <c r="C29" s="29">
        <v>8140.04</v>
      </c>
      <c r="D29" s="30" t="s">
        <v>1072</v>
      </c>
      <c r="E29" s="31">
        <v>4</v>
      </c>
      <c r="F29" s="32"/>
      <c r="G29" s="31"/>
      <c r="H29" s="32"/>
      <c r="I29" s="31" t="s">
        <v>11</v>
      </c>
      <c r="J29" s="30"/>
      <c r="K29" s="33"/>
      <c r="L29" s="34"/>
      <c r="M29" s="34"/>
      <c r="N29" s="35"/>
    </row>
    <row r="30" spans="3:14" hidden="1" outlineLevel="3" x14ac:dyDescent="0.25">
      <c r="C30" s="29">
        <v>8140.05</v>
      </c>
      <c r="D30" s="30" t="s">
        <v>1073</v>
      </c>
      <c r="E30" s="31">
        <v>4</v>
      </c>
      <c r="F30" s="32"/>
      <c r="G30" s="31"/>
      <c r="H30" s="32"/>
      <c r="I30" s="31" t="s">
        <v>11</v>
      </c>
      <c r="J30" s="30"/>
      <c r="K30" s="33"/>
      <c r="L30" s="34"/>
      <c r="M30" s="34"/>
      <c r="N30" s="35"/>
    </row>
    <row r="31" spans="3:14" hidden="1" outlineLevel="3" x14ac:dyDescent="0.25">
      <c r="C31" s="29">
        <v>8140.06</v>
      </c>
      <c r="D31" s="30" t="s">
        <v>1074</v>
      </c>
      <c r="E31" s="31">
        <v>4</v>
      </c>
      <c r="F31" s="32"/>
      <c r="G31" s="31"/>
      <c r="H31" s="32"/>
      <c r="I31" s="31" t="s">
        <v>11</v>
      </c>
      <c r="J31" s="30"/>
      <c r="K31" s="33"/>
      <c r="L31" s="34"/>
      <c r="M31" s="34"/>
      <c r="N31" s="35"/>
    </row>
    <row r="32" spans="3:14" hidden="1" outlineLevel="3" x14ac:dyDescent="0.25">
      <c r="C32" s="29">
        <v>8140.07</v>
      </c>
      <c r="D32" s="30" t="s">
        <v>1075</v>
      </c>
      <c r="E32" s="31">
        <v>4</v>
      </c>
      <c r="F32" s="32"/>
      <c r="G32" s="31"/>
      <c r="H32" s="32"/>
      <c r="I32" s="31" t="s">
        <v>11</v>
      </c>
      <c r="J32" s="30"/>
      <c r="K32" s="33"/>
      <c r="L32" s="34"/>
      <c r="M32" s="34"/>
      <c r="N32" s="35"/>
    </row>
    <row r="33" spans="3:14" hidden="1" outlineLevel="3" x14ac:dyDescent="0.25">
      <c r="C33" s="29">
        <v>8140.08</v>
      </c>
      <c r="D33" s="30" t="s">
        <v>1076</v>
      </c>
      <c r="E33" s="31">
        <v>4</v>
      </c>
      <c r="F33" s="32"/>
      <c r="G33" s="31"/>
      <c r="H33" s="32"/>
      <c r="I33" s="31" t="s">
        <v>11</v>
      </c>
      <c r="J33" s="30"/>
      <c r="K33" s="33"/>
      <c r="L33" s="34"/>
      <c r="M33" s="34"/>
      <c r="N33" s="35"/>
    </row>
    <row r="34" spans="3:14" hidden="1" outlineLevel="3" x14ac:dyDescent="0.25">
      <c r="C34" s="29">
        <v>8140.09</v>
      </c>
      <c r="D34" s="30" t="s">
        <v>1077</v>
      </c>
      <c r="E34" s="31">
        <v>4</v>
      </c>
      <c r="F34" s="32"/>
      <c r="G34" s="31"/>
      <c r="H34" s="32"/>
      <c r="I34" s="31" t="s">
        <v>11</v>
      </c>
      <c r="J34" s="30"/>
      <c r="K34" s="33"/>
      <c r="L34" s="34"/>
      <c r="M34" s="34"/>
      <c r="N34" s="35"/>
    </row>
    <row r="35" spans="3:14" hidden="1" outlineLevel="3" x14ac:dyDescent="0.25">
      <c r="C35" s="40">
        <v>8140.1</v>
      </c>
      <c r="D35" s="30" t="s">
        <v>1078</v>
      </c>
      <c r="E35" s="31">
        <v>4</v>
      </c>
      <c r="F35" s="32"/>
      <c r="G35" s="31"/>
      <c r="H35" s="32"/>
      <c r="I35" s="31" t="s">
        <v>11</v>
      </c>
      <c r="J35" s="30"/>
      <c r="K35" s="33"/>
      <c r="L35" s="34"/>
      <c r="M35" s="34"/>
      <c r="N35" s="35"/>
    </row>
    <row r="36" spans="3:14" hidden="1" outlineLevel="2" x14ac:dyDescent="0.25">
      <c r="C36" s="80">
        <v>8150</v>
      </c>
      <c r="D36" s="81" t="s">
        <v>1049</v>
      </c>
      <c r="E36" s="82">
        <v>3</v>
      </c>
      <c r="F36" s="83"/>
      <c r="G36" s="82"/>
      <c r="H36" s="83"/>
      <c r="I36" s="82" t="s">
        <v>11</v>
      </c>
      <c r="J36" s="84"/>
      <c r="K36" s="85"/>
      <c r="L36" s="86">
        <f>SUM(L37:L46)</f>
        <v>0</v>
      </c>
      <c r="M36" s="87" t="s">
        <v>993</v>
      </c>
      <c r="N36" s="88"/>
    </row>
    <row r="37" spans="3:14" hidden="1" outlineLevel="3" x14ac:dyDescent="0.25">
      <c r="C37" s="43">
        <v>8150.01</v>
      </c>
      <c r="D37" s="30" t="s">
        <v>1066</v>
      </c>
      <c r="E37" s="31">
        <v>4</v>
      </c>
      <c r="F37" s="32"/>
      <c r="G37" s="31"/>
      <c r="H37" s="32"/>
      <c r="I37" s="31" t="s">
        <v>11</v>
      </c>
      <c r="J37" s="30"/>
      <c r="K37" s="33"/>
      <c r="L37" s="34"/>
      <c r="M37" s="34"/>
      <c r="N37" s="35"/>
    </row>
    <row r="38" spans="3:14" hidden="1" outlineLevel="3" x14ac:dyDescent="0.25">
      <c r="C38" s="43">
        <v>8150.02</v>
      </c>
      <c r="D38" s="30" t="s">
        <v>1079</v>
      </c>
      <c r="E38" s="31">
        <v>4</v>
      </c>
      <c r="F38" s="32"/>
      <c r="G38" s="31"/>
      <c r="H38" s="32"/>
      <c r="I38" s="31" t="s">
        <v>11</v>
      </c>
      <c r="J38" s="30"/>
      <c r="K38" s="33"/>
      <c r="L38" s="34"/>
      <c r="M38" s="34"/>
      <c r="N38" s="35"/>
    </row>
    <row r="39" spans="3:14" hidden="1" outlineLevel="3" x14ac:dyDescent="0.25">
      <c r="C39" s="43">
        <v>8150.03</v>
      </c>
      <c r="D39" s="30" t="s">
        <v>1080</v>
      </c>
      <c r="E39" s="31">
        <v>4</v>
      </c>
      <c r="F39" s="32"/>
      <c r="G39" s="31"/>
      <c r="H39" s="32"/>
      <c r="I39" s="31" t="s">
        <v>11</v>
      </c>
      <c r="J39" s="30"/>
      <c r="K39" s="33"/>
      <c r="L39" s="34"/>
      <c r="M39" s="34"/>
      <c r="N39" s="35"/>
    </row>
    <row r="40" spans="3:14" hidden="1" outlineLevel="3" x14ac:dyDescent="0.25">
      <c r="C40" s="43">
        <v>8150.04</v>
      </c>
      <c r="D40" s="30" t="s">
        <v>1081</v>
      </c>
      <c r="E40" s="31">
        <v>4</v>
      </c>
      <c r="F40" s="32"/>
      <c r="G40" s="31"/>
      <c r="H40" s="32"/>
      <c r="I40" s="31" t="s">
        <v>11</v>
      </c>
      <c r="J40" s="30"/>
      <c r="K40" s="33"/>
      <c r="L40" s="34"/>
      <c r="M40" s="34"/>
      <c r="N40" s="35"/>
    </row>
    <row r="41" spans="3:14" hidden="1" outlineLevel="3" x14ac:dyDescent="0.25">
      <c r="C41" s="43">
        <v>8150.05</v>
      </c>
      <c r="D41" s="30" t="s">
        <v>1082</v>
      </c>
      <c r="E41" s="31">
        <v>4</v>
      </c>
      <c r="F41" s="32"/>
      <c r="G41" s="31"/>
      <c r="H41" s="32"/>
      <c r="I41" s="31" t="s">
        <v>11</v>
      </c>
      <c r="J41" s="30"/>
      <c r="K41" s="33"/>
      <c r="L41" s="34"/>
      <c r="M41" s="34"/>
      <c r="N41" s="35"/>
    </row>
    <row r="42" spans="3:14" hidden="1" outlineLevel="3" x14ac:dyDescent="0.25">
      <c r="C42" s="43">
        <v>8150.06</v>
      </c>
      <c r="D42" s="30" t="s">
        <v>1083</v>
      </c>
      <c r="E42" s="31">
        <v>4</v>
      </c>
      <c r="F42" s="32"/>
      <c r="G42" s="31"/>
      <c r="H42" s="32"/>
      <c r="I42" s="31" t="s">
        <v>11</v>
      </c>
      <c r="J42" s="30"/>
      <c r="K42" s="33"/>
      <c r="L42" s="34"/>
      <c r="M42" s="34"/>
      <c r="N42" s="35"/>
    </row>
    <row r="43" spans="3:14" hidden="1" outlineLevel="3" x14ac:dyDescent="0.25">
      <c r="C43" s="43">
        <v>8150.07</v>
      </c>
      <c r="D43" s="30" t="s">
        <v>1084</v>
      </c>
      <c r="E43" s="31">
        <v>4</v>
      </c>
      <c r="F43" s="32"/>
      <c r="G43" s="31"/>
      <c r="H43" s="32"/>
      <c r="I43" s="31" t="s">
        <v>11</v>
      </c>
      <c r="J43" s="30"/>
      <c r="K43" s="33"/>
      <c r="L43" s="34"/>
      <c r="M43" s="34"/>
      <c r="N43" s="35"/>
    </row>
    <row r="44" spans="3:14" hidden="1" outlineLevel="3" x14ac:dyDescent="0.25">
      <c r="C44" s="43">
        <v>8150.08</v>
      </c>
      <c r="D44" s="30" t="s">
        <v>1085</v>
      </c>
      <c r="E44" s="31">
        <v>4</v>
      </c>
      <c r="F44" s="32"/>
      <c r="G44" s="31"/>
      <c r="H44" s="32"/>
      <c r="I44" s="31" t="s">
        <v>11</v>
      </c>
      <c r="J44" s="30"/>
      <c r="K44" s="33"/>
      <c r="L44" s="34"/>
      <c r="M44" s="34"/>
      <c r="N44" s="35"/>
    </row>
    <row r="45" spans="3:14" hidden="1" outlineLevel="3" x14ac:dyDescent="0.25">
      <c r="C45" s="43">
        <v>8150.09</v>
      </c>
      <c r="D45" s="30" t="s">
        <v>1086</v>
      </c>
      <c r="E45" s="31">
        <v>4</v>
      </c>
      <c r="F45" s="32"/>
      <c r="G45" s="31"/>
      <c r="H45" s="32"/>
      <c r="I45" s="31" t="s">
        <v>11</v>
      </c>
      <c r="J45" s="30"/>
      <c r="K45" s="33"/>
      <c r="L45" s="34"/>
      <c r="M45" s="34"/>
      <c r="N45" s="35"/>
    </row>
    <row r="46" spans="3:14" hidden="1" outlineLevel="3" x14ac:dyDescent="0.25">
      <c r="C46" s="43">
        <v>8150.1</v>
      </c>
      <c r="D46" s="30" t="s">
        <v>1087</v>
      </c>
      <c r="E46" s="31">
        <v>4</v>
      </c>
      <c r="F46" s="32"/>
      <c r="G46" s="31"/>
      <c r="H46" s="32"/>
      <c r="I46" s="31" t="s">
        <v>11</v>
      </c>
      <c r="J46" s="30"/>
      <c r="K46" s="33"/>
      <c r="L46" s="34"/>
      <c r="M46" s="34"/>
      <c r="N46" s="35"/>
    </row>
    <row r="47" spans="3:14" hidden="1" outlineLevel="1" x14ac:dyDescent="0.25">
      <c r="C47" s="62">
        <v>8200</v>
      </c>
      <c r="D47" s="63" t="s">
        <v>1050</v>
      </c>
      <c r="E47" s="64">
        <v>2</v>
      </c>
      <c r="F47" s="65"/>
      <c r="G47" s="64"/>
      <c r="H47" s="65"/>
      <c r="I47" s="64" t="s">
        <v>11</v>
      </c>
      <c r="J47" s="66"/>
      <c r="K47" s="67"/>
      <c r="L47" s="68">
        <f>SUM(L48)</f>
        <v>0</v>
      </c>
      <c r="M47" s="69"/>
      <c r="N47" s="70"/>
    </row>
    <row r="48" spans="3:14" hidden="1" outlineLevel="1" x14ac:dyDescent="0.25">
      <c r="C48" s="80">
        <v>8210</v>
      </c>
      <c r="D48" s="81" t="s">
        <v>1051</v>
      </c>
      <c r="E48" s="82">
        <v>3</v>
      </c>
      <c r="F48" s="83"/>
      <c r="G48" s="82"/>
      <c r="H48" s="83"/>
      <c r="I48" s="82" t="s">
        <v>11</v>
      </c>
      <c r="J48" s="84"/>
      <c r="K48" s="85"/>
      <c r="L48" s="86">
        <f>SUM(L49:L58)</f>
        <v>0</v>
      </c>
      <c r="M48" s="87"/>
      <c r="N48" s="88"/>
    </row>
    <row r="49" spans="3:14" hidden="1" outlineLevel="2" x14ac:dyDescent="0.25">
      <c r="C49" s="43">
        <v>8210.01</v>
      </c>
      <c r="D49" s="30" t="s">
        <v>1067</v>
      </c>
      <c r="E49" s="31">
        <v>4</v>
      </c>
      <c r="F49" s="32"/>
      <c r="G49" s="31"/>
      <c r="H49" s="32"/>
      <c r="I49" s="31" t="s">
        <v>11</v>
      </c>
      <c r="J49" s="30"/>
      <c r="K49" s="33"/>
      <c r="L49" s="34"/>
      <c r="M49" s="34"/>
      <c r="N49" s="35"/>
    </row>
    <row r="50" spans="3:14" hidden="1" outlineLevel="2" x14ac:dyDescent="0.25">
      <c r="C50" s="43">
        <v>8210.02</v>
      </c>
      <c r="D50" s="30" t="s">
        <v>1088</v>
      </c>
      <c r="E50" s="31">
        <v>4</v>
      </c>
      <c r="F50" s="32"/>
      <c r="G50" s="31"/>
      <c r="H50" s="32"/>
      <c r="I50" s="31" t="s">
        <v>11</v>
      </c>
      <c r="J50" s="30"/>
      <c r="K50" s="33"/>
      <c r="L50" s="34"/>
      <c r="M50" s="34"/>
      <c r="N50" s="35"/>
    </row>
    <row r="51" spans="3:14" hidden="1" outlineLevel="2" x14ac:dyDescent="0.25">
      <c r="C51" s="43">
        <v>8210.0300000000007</v>
      </c>
      <c r="D51" s="30" t="s">
        <v>1089</v>
      </c>
      <c r="E51" s="31">
        <v>4</v>
      </c>
      <c r="F51" s="32"/>
      <c r="G51" s="31"/>
      <c r="H51" s="32"/>
      <c r="I51" s="31" t="s">
        <v>11</v>
      </c>
      <c r="J51" s="30"/>
      <c r="K51" s="33"/>
      <c r="L51" s="34"/>
      <c r="M51" s="34"/>
      <c r="N51" s="35"/>
    </row>
    <row r="52" spans="3:14" hidden="1" outlineLevel="2" x14ac:dyDescent="0.25">
      <c r="C52" s="43">
        <v>8210.0400000000009</v>
      </c>
      <c r="D52" s="30" t="s">
        <v>1090</v>
      </c>
      <c r="E52" s="31">
        <v>4</v>
      </c>
      <c r="F52" s="32"/>
      <c r="G52" s="31"/>
      <c r="H52" s="32"/>
      <c r="I52" s="31" t="s">
        <v>11</v>
      </c>
      <c r="J52" s="30"/>
      <c r="K52" s="33"/>
      <c r="L52" s="34"/>
      <c r="M52" s="34"/>
      <c r="N52" s="35"/>
    </row>
    <row r="53" spans="3:14" hidden="1" outlineLevel="2" x14ac:dyDescent="0.25">
      <c r="C53" s="43">
        <v>8210.0499999999993</v>
      </c>
      <c r="D53" s="30" t="s">
        <v>1091</v>
      </c>
      <c r="E53" s="31">
        <v>4</v>
      </c>
      <c r="F53" s="32"/>
      <c r="G53" s="31"/>
      <c r="H53" s="32"/>
      <c r="I53" s="31" t="s">
        <v>11</v>
      </c>
      <c r="J53" s="30"/>
      <c r="K53" s="33"/>
      <c r="L53" s="34"/>
      <c r="M53" s="34"/>
      <c r="N53" s="35"/>
    </row>
    <row r="54" spans="3:14" hidden="1" outlineLevel="2" x14ac:dyDescent="0.25">
      <c r="C54" s="43">
        <v>8210.06</v>
      </c>
      <c r="D54" s="30" t="s">
        <v>1092</v>
      </c>
      <c r="E54" s="31">
        <v>4</v>
      </c>
      <c r="F54" s="32"/>
      <c r="G54" s="31"/>
      <c r="H54" s="32"/>
      <c r="I54" s="31" t="s">
        <v>11</v>
      </c>
      <c r="J54" s="30"/>
      <c r="K54" s="33"/>
      <c r="L54" s="34"/>
      <c r="M54" s="34"/>
      <c r="N54" s="35"/>
    </row>
    <row r="55" spans="3:14" hidden="1" outlineLevel="2" x14ac:dyDescent="0.25">
      <c r="C55" s="43">
        <v>8210.07</v>
      </c>
      <c r="D55" s="30" t="s">
        <v>1093</v>
      </c>
      <c r="E55" s="31">
        <v>4</v>
      </c>
      <c r="F55" s="32"/>
      <c r="G55" s="31"/>
      <c r="H55" s="32"/>
      <c r="I55" s="31" t="s">
        <v>11</v>
      </c>
      <c r="J55" s="30"/>
      <c r="K55" s="33"/>
      <c r="L55" s="34"/>
      <c r="M55" s="34"/>
      <c r="N55" s="35"/>
    </row>
    <row r="56" spans="3:14" hidden="1" outlineLevel="2" x14ac:dyDescent="0.25">
      <c r="C56" s="44">
        <v>8210.08</v>
      </c>
      <c r="D56" s="36" t="s">
        <v>1094</v>
      </c>
      <c r="E56" s="37">
        <v>4</v>
      </c>
      <c r="F56" s="38"/>
      <c r="G56" s="37"/>
      <c r="H56" s="38"/>
      <c r="I56" s="37" t="s">
        <v>11</v>
      </c>
      <c r="J56" s="36"/>
      <c r="K56" s="39"/>
      <c r="L56" s="41"/>
      <c r="M56" s="41"/>
      <c r="N56" s="42"/>
    </row>
    <row r="57" spans="3:14" hidden="1" outlineLevel="2" x14ac:dyDescent="0.25">
      <c r="C57" s="43">
        <v>8210.09</v>
      </c>
      <c r="D57" s="30" t="s">
        <v>1095</v>
      </c>
      <c r="E57" s="31">
        <v>4</v>
      </c>
      <c r="F57" s="32"/>
      <c r="G57" s="31"/>
      <c r="H57" s="32"/>
      <c r="I57" s="31" t="s">
        <v>11</v>
      </c>
      <c r="J57" s="30"/>
      <c r="K57" s="33"/>
      <c r="L57" s="34"/>
      <c r="M57" s="34"/>
      <c r="N57" s="35"/>
    </row>
    <row r="58" spans="3:14" hidden="1" outlineLevel="2" x14ac:dyDescent="0.25">
      <c r="C58" s="43">
        <v>8210.1</v>
      </c>
      <c r="D58" s="30" t="s">
        <v>1096</v>
      </c>
      <c r="E58" s="31">
        <v>4</v>
      </c>
      <c r="F58" s="32"/>
      <c r="G58" s="31"/>
      <c r="H58" s="32"/>
      <c r="I58" s="31" t="s">
        <v>11</v>
      </c>
      <c r="J58" s="30"/>
      <c r="K58" s="33"/>
      <c r="L58" s="34"/>
      <c r="M58" s="34"/>
      <c r="N58" s="35"/>
    </row>
    <row r="59" spans="3:14" hidden="1" outlineLevel="1" x14ac:dyDescent="0.25">
      <c r="C59" s="62">
        <v>8300</v>
      </c>
      <c r="D59" s="63" t="s">
        <v>1052</v>
      </c>
      <c r="E59" s="64">
        <v>2</v>
      </c>
      <c r="F59" s="65"/>
      <c r="G59" s="64"/>
      <c r="H59" s="65"/>
      <c r="I59" s="64" t="s">
        <v>11</v>
      </c>
      <c r="J59" s="66"/>
      <c r="K59" s="67"/>
      <c r="L59" s="68">
        <f>SUM(L60,L71)</f>
        <v>0</v>
      </c>
      <c r="M59" s="69"/>
      <c r="N59" s="70"/>
    </row>
    <row r="60" spans="3:14" hidden="1" outlineLevel="2" x14ac:dyDescent="0.25">
      <c r="C60" s="80">
        <v>8310</v>
      </c>
      <c r="D60" s="81" t="s">
        <v>1053</v>
      </c>
      <c r="E60" s="82">
        <v>3</v>
      </c>
      <c r="F60" s="83"/>
      <c r="G60" s="82"/>
      <c r="H60" s="83"/>
      <c r="I60" s="82" t="s">
        <v>11</v>
      </c>
      <c r="J60" s="84"/>
      <c r="K60" s="85"/>
      <c r="L60" s="86">
        <f>SUM(L61:L70)</f>
        <v>0</v>
      </c>
      <c r="M60" s="87"/>
      <c r="N60" s="88"/>
    </row>
    <row r="61" spans="3:14" hidden="1" outlineLevel="3" x14ac:dyDescent="0.25">
      <c r="C61" s="43">
        <v>8310.01</v>
      </c>
      <c r="D61" s="30" t="s">
        <v>1068</v>
      </c>
      <c r="E61" s="31">
        <v>4</v>
      </c>
      <c r="F61" s="32"/>
      <c r="G61" s="31"/>
      <c r="H61" s="32"/>
      <c r="I61" s="31" t="s">
        <v>11</v>
      </c>
      <c r="J61" s="30"/>
      <c r="K61" s="33"/>
      <c r="L61" s="34"/>
      <c r="M61" s="34"/>
      <c r="N61" s="35"/>
    </row>
    <row r="62" spans="3:14" hidden="1" outlineLevel="3" x14ac:dyDescent="0.25">
      <c r="C62" s="43">
        <v>8310.02</v>
      </c>
      <c r="D62" s="30" t="s">
        <v>1097</v>
      </c>
      <c r="E62" s="31">
        <v>4</v>
      </c>
      <c r="F62" s="32"/>
      <c r="G62" s="31"/>
      <c r="H62" s="32"/>
      <c r="I62" s="31" t="s">
        <v>11</v>
      </c>
      <c r="J62" s="30"/>
      <c r="K62" s="33"/>
      <c r="L62" s="34"/>
      <c r="M62" s="34"/>
      <c r="N62" s="35"/>
    </row>
    <row r="63" spans="3:14" hidden="1" outlineLevel="3" x14ac:dyDescent="0.25">
      <c r="C63" s="43">
        <v>8310.0300000000007</v>
      </c>
      <c r="D63" s="30" t="s">
        <v>1098</v>
      </c>
      <c r="E63" s="31">
        <v>4</v>
      </c>
      <c r="F63" s="32"/>
      <c r="G63" s="31"/>
      <c r="H63" s="32"/>
      <c r="I63" s="31" t="s">
        <v>11</v>
      </c>
      <c r="J63" s="30"/>
      <c r="K63" s="33"/>
      <c r="L63" s="34"/>
      <c r="M63" s="34"/>
      <c r="N63" s="35"/>
    </row>
    <row r="64" spans="3:14" hidden="1" outlineLevel="3" x14ac:dyDescent="0.25">
      <c r="C64" s="43">
        <v>8310.0400000000009</v>
      </c>
      <c r="D64" s="30" t="s">
        <v>1099</v>
      </c>
      <c r="E64" s="31">
        <v>4</v>
      </c>
      <c r="F64" s="32"/>
      <c r="G64" s="31"/>
      <c r="H64" s="32"/>
      <c r="I64" s="31" t="s">
        <v>11</v>
      </c>
      <c r="J64" s="30"/>
      <c r="K64" s="33"/>
      <c r="L64" s="34"/>
      <c r="M64" s="34"/>
      <c r="N64" s="35"/>
    </row>
    <row r="65" spans="3:14" hidden="1" outlineLevel="3" x14ac:dyDescent="0.25">
      <c r="C65" s="43">
        <v>8310.0499999999993</v>
      </c>
      <c r="D65" s="30" t="s">
        <v>1100</v>
      </c>
      <c r="E65" s="31">
        <v>4</v>
      </c>
      <c r="F65" s="32"/>
      <c r="G65" s="31"/>
      <c r="H65" s="32"/>
      <c r="I65" s="31" t="s">
        <v>11</v>
      </c>
      <c r="J65" s="30"/>
      <c r="K65" s="33"/>
      <c r="L65" s="34"/>
      <c r="M65" s="34"/>
      <c r="N65" s="35"/>
    </row>
    <row r="66" spans="3:14" hidden="1" outlineLevel="3" x14ac:dyDescent="0.25">
      <c r="C66" s="43">
        <v>8310.06</v>
      </c>
      <c r="D66" s="30" t="s">
        <v>1101</v>
      </c>
      <c r="E66" s="31">
        <v>4</v>
      </c>
      <c r="F66" s="32"/>
      <c r="G66" s="31"/>
      <c r="H66" s="32"/>
      <c r="I66" s="31" t="s">
        <v>11</v>
      </c>
      <c r="J66" s="30"/>
      <c r="K66" s="33"/>
      <c r="L66" s="34"/>
      <c r="M66" s="34"/>
      <c r="N66" s="35"/>
    </row>
    <row r="67" spans="3:14" hidden="1" outlineLevel="3" x14ac:dyDescent="0.25">
      <c r="C67" s="43">
        <v>8310.07</v>
      </c>
      <c r="D67" s="30" t="s">
        <v>1102</v>
      </c>
      <c r="E67" s="31">
        <v>4</v>
      </c>
      <c r="F67" s="32"/>
      <c r="G67" s="31"/>
      <c r="H67" s="32"/>
      <c r="I67" s="31" t="s">
        <v>11</v>
      </c>
      <c r="J67" s="30"/>
      <c r="K67" s="33"/>
      <c r="L67" s="34"/>
      <c r="M67" s="34"/>
      <c r="N67" s="35"/>
    </row>
    <row r="68" spans="3:14" hidden="1" outlineLevel="3" x14ac:dyDescent="0.25">
      <c r="C68" s="43">
        <v>8310.08</v>
      </c>
      <c r="D68" s="30" t="s">
        <v>1103</v>
      </c>
      <c r="E68" s="31">
        <v>4</v>
      </c>
      <c r="F68" s="32"/>
      <c r="G68" s="31"/>
      <c r="H68" s="32"/>
      <c r="I68" s="31" t="s">
        <v>11</v>
      </c>
      <c r="J68" s="30"/>
      <c r="K68" s="33"/>
      <c r="L68" s="34"/>
      <c r="M68" s="34"/>
      <c r="N68" s="35"/>
    </row>
    <row r="69" spans="3:14" hidden="1" outlineLevel="3" x14ac:dyDescent="0.25">
      <c r="C69" s="43">
        <v>8310.09</v>
      </c>
      <c r="D69" s="30" t="s">
        <v>1104</v>
      </c>
      <c r="E69" s="31">
        <v>4</v>
      </c>
      <c r="F69" s="32"/>
      <c r="G69" s="31"/>
      <c r="H69" s="32"/>
      <c r="I69" s="31" t="s">
        <v>11</v>
      </c>
      <c r="J69" s="30"/>
      <c r="K69" s="33"/>
      <c r="L69" s="34"/>
      <c r="M69" s="34"/>
      <c r="N69" s="35"/>
    </row>
    <row r="70" spans="3:14" hidden="1" outlineLevel="3" x14ac:dyDescent="0.25">
      <c r="C70" s="43">
        <v>8310.1</v>
      </c>
      <c r="D70" s="30" t="s">
        <v>1105</v>
      </c>
      <c r="E70" s="31">
        <v>4</v>
      </c>
      <c r="F70" s="32"/>
      <c r="G70" s="31"/>
      <c r="H70" s="32"/>
      <c r="I70" s="31" t="s">
        <v>11</v>
      </c>
      <c r="J70" s="30"/>
      <c r="K70" s="33"/>
      <c r="L70" s="34"/>
      <c r="M70" s="34"/>
      <c r="N70" s="35"/>
    </row>
    <row r="71" spans="3:14" hidden="1" outlineLevel="2" x14ac:dyDescent="0.25">
      <c r="C71" s="80">
        <v>8320</v>
      </c>
      <c r="D71" s="81" t="s">
        <v>1054</v>
      </c>
      <c r="E71" s="82">
        <v>3</v>
      </c>
      <c r="F71" s="83"/>
      <c r="G71" s="82"/>
      <c r="H71" s="83"/>
      <c r="I71" s="82" t="s">
        <v>11</v>
      </c>
      <c r="J71" s="84"/>
      <c r="K71" s="85"/>
      <c r="L71" s="86">
        <f>SUM(L72:L81)</f>
        <v>0</v>
      </c>
      <c r="M71" s="87"/>
      <c r="N71" s="88"/>
    </row>
    <row r="72" spans="3:14" hidden="1" outlineLevel="3" x14ac:dyDescent="0.25">
      <c r="C72" s="43">
        <v>8320.01</v>
      </c>
      <c r="D72" s="30" t="s">
        <v>1069</v>
      </c>
      <c r="E72" s="31">
        <v>4</v>
      </c>
      <c r="F72" s="32"/>
      <c r="G72" s="31"/>
      <c r="H72" s="32"/>
      <c r="I72" s="31" t="s">
        <v>11</v>
      </c>
      <c r="J72" s="30"/>
      <c r="K72" s="33"/>
      <c r="L72" s="34"/>
      <c r="M72" s="34"/>
      <c r="N72" s="35"/>
    </row>
    <row r="73" spans="3:14" hidden="1" outlineLevel="3" x14ac:dyDescent="0.25">
      <c r="C73" s="43">
        <v>8320.02</v>
      </c>
      <c r="D73" s="30" t="s">
        <v>1106</v>
      </c>
      <c r="E73" s="31">
        <v>4</v>
      </c>
      <c r="F73" s="32"/>
      <c r="G73" s="31"/>
      <c r="H73" s="32"/>
      <c r="I73" s="31" t="s">
        <v>11</v>
      </c>
      <c r="J73" s="30"/>
      <c r="K73" s="33"/>
      <c r="L73" s="34"/>
      <c r="M73" s="34"/>
      <c r="N73" s="35"/>
    </row>
    <row r="74" spans="3:14" hidden="1" outlineLevel="3" x14ac:dyDescent="0.25">
      <c r="C74" s="43">
        <v>8320.0300000000007</v>
      </c>
      <c r="D74" s="30" t="s">
        <v>1107</v>
      </c>
      <c r="E74" s="31">
        <v>4</v>
      </c>
      <c r="F74" s="32"/>
      <c r="G74" s="31"/>
      <c r="H74" s="32"/>
      <c r="I74" s="31" t="s">
        <v>11</v>
      </c>
      <c r="J74" s="30"/>
      <c r="K74" s="33"/>
      <c r="L74" s="34"/>
      <c r="M74" s="34"/>
      <c r="N74" s="35"/>
    </row>
    <row r="75" spans="3:14" hidden="1" outlineLevel="3" x14ac:dyDescent="0.25">
      <c r="C75" s="43">
        <v>8320.0400000000009</v>
      </c>
      <c r="D75" s="30" t="s">
        <v>1108</v>
      </c>
      <c r="E75" s="31">
        <v>4</v>
      </c>
      <c r="F75" s="32"/>
      <c r="G75" s="31"/>
      <c r="H75" s="32"/>
      <c r="I75" s="31" t="s">
        <v>11</v>
      </c>
      <c r="J75" s="30"/>
      <c r="K75" s="33"/>
      <c r="L75" s="34"/>
      <c r="M75" s="34"/>
      <c r="N75" s="35"/>
    </row>
    <row r="76" spans="3:14" hidden="1" outlineLevel="3" x14ac:dyDescent="0.25">
      <c r="C76" s="43">
        <v>8320.0499999999993</v>
      </c>
      <c r="D76" s="30" t="s">
        <v>1109</v>
      </c>
      <c r="E76" s="31">
        <v>4</v>
      </c>
      <c r="F76" s="32"/>
      <c r="G76" s="31"/>
      <c r="H76" s="32"/>
      <c r="I76" s="31" t="s">
        <v>11</v>
      </c>
      <c r="J76" s="30"/>
      <c r="K76" s="33"/>
      <c r="L76" s="34"/>
      <c r="M76" s="34"/>
      <c r="N76" s="35"/>
    </row>
    <row r="77" spans="3:14" hidden="1" outlineLevel="3" x14ac:dyDescent="0.25">
      <c r="C77" s="43">
        <v>8320.06</v>
      </c>
      <c r="D77" s="30" t="s">
        <v>1110</v>
      </c>
      <c r="E77" s="31">
        <v>4</v>
      </c>
      <c r="F77" s="32"/>
      <c r="G77" s="31"/>
      <c r="H77" s="32"/>
      <c r="I77" s="31" t="s">
        <v>11</v>
      </c>
      <c r="J77" s="30"/>
      <c r="K77" s="33"/>
      <c r="L77" s="34"/>
      <c r="M77" s="34"/>
      <c r="N77" s="35"/>
    </row>
    <row r="78" spans="3:14" hidden="1" outlineLevel="3" x14ac:dyDescent="0.25">
      <c r="C78" s="43">
        <v>8320.07</v>
      </c>
      <c r="D78" s="30" t="s">
        <v>1111</v>
      </c>
      <c r="E78" s="31">
        <v>4</v>
      </c>
      <c r="F78" s="32"/>
      <c r="G78" s="31"/>
      <c r="H78" s="32"/>
      <c r="I78" s="31" t="s">
        <v>11</v>
      </c>
      <c r="J78" s="30"/>
      <c r="K78" s="33"/>
      <c r="L78" s="34"/>
      <c r="M78" s="34"/>
      <c r="N78" s="35"/>
    </row>
    <row r="79" spans="3:14" hidden="1" outlineLevel="3" x14ac:dyDescent="0.25">
      <c r="C79" s="43">
        <v>8320.08</v>
      </c>
      <c r="D79" s="30" t="s">
        <v>1112</v>
      </c>
      <c r="E79" s="31">
        <v>4</v>
      </c>
      <c r="F79" s="32"/>
      <c r="G79" s="31"/>
      <c r="H79" s="32"/>
      <c r="I79" s="31" t="s">
        <v>11</v>
      </c>
      <c r="J79" s="30"/>
      <c r="K79" s="33"/>
      <c r="L79" s="34"/>
      <c r="M79" s="34"/>
      <c r="N79" s="35"/>
    </row>
    <row r="80" spans="3:14" hidden="1" outlineLevel="3" x14ac:dyDescent="0.25">
      <c r="C80" s="43">
        <v>8320.09</v>
      </c>
      <c r="D80" s="30" t="s">
        <v>1113</v>
      </c>
      <c r="E80" s="31">
        <v>4</v>
      </c>
      <c r="F80" s="32"/>
      <c r="G80" s="31"/>
      <c r="H80" s="32"/>
      <c r="I80" s="31" t="s">
        <v>11</v>
      </c>
      <c r="J80" s="30"/>
      <c r="K80" s="33"/>
      <c r="L80" s="34"/>
      <c r="M80" s="34"/>
      <c r="N80" s="35"/>
    </row>
    <row r="81" spans="3:14" hidden="1" outlineLevel="3" x14ac:dyDescent="0.25">
      <c r="C81" s="43">
        <v>8320.1</v>
      </c>
      <c r="D81" s="30" t="s">
        <v>1114</v>
      </c>
      <c r="E81" s="31">
        <v>4</v>
      </c>
      <c r="F81" s="32"/>
      <c r="G81" s="31"/>
      <c r="H81" s="32"/>
      <c r="I81" s="31" t="s">
        <v>11</v>
      </c>
      <c r="J81" s="30"/>
      <c r="K81" s="33"/>
      <c r="L81" s="34"/>
      <c r="M81" s="34"/>
      <c r="N81" s="35"/>
    </row>
  </sheetData>
  <sheetProtection algorithmName="SHA-512" hashValue="FuFrHKMS2V1+bJ0+8xfLrNxk4faZNLH5sECW5Q5b0BfDWesEiVn8G0ImrymMU3EMegP23K8/OqOSEHXuTufv6w==" saltValue="hABj4EfWxoubFPbxch6VYg==" spinCount="100000" sheet="1" objects="1" scenarios="1" selectLockedCells="1"/>
  <autoFilter ref="C3:N3" xr:uid="{3A3DE1E0-26BD-4D28-B8E2-2EE5A932C841}"/>
  <pageMargins left="0.7" right="0.7" top="0.75" bottom="0.75" header="0.3" footer="0.3"/>
  <pageSetup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N78"/>
  <sheetViews>
    <sheetView zoomScale="85" zoomScaleNormal="85" workbookViewId="0">
      <pane xSplit="5" ySplit="4" topLeftCell="J5" activePane="bottomRight" state="frozen"/>
      <selection activeCell="D18" sqref="D18"/>
      <selection pane="topRight" activeCell="D18" sqref="D18"/>
      <selection pane="bottomLeft" activeCell="D18" sqref="D18"/>
      <selection pane="bottomRight" activeCell="R15" sqref="R15"/>
    </sheetView>
  </sheetViews>
  <sheetFormatPr defaultColWidth="9" defaultRowHeight="15" x14ac:dyDescent="0.25"/>
  <cols>
    <col min="1" max="1" width="14.85546875" customWidth="1"/>
    <col min="2" max="2" width="3.140625" customWidth="1"/>
    <col min="3" max="3" width="10.28515625" customWidth="1"/>
    <col min="4" max="4" width="34.140625" hidden="1" customWidth="1"/>
    <col min="5" max="5" width="7.28515625" hidden="1" customWidth="1"/>
    <col min="6" max="6" width="17" hidden="1" customWidth="1"/>
    <col min="7" max="7" width="11.28515625" hidden="1" customWidth="1"/>
    <col min="8" max="8" width="23" hidden="1" customWidth="1"/>
    <col min="9" max="9" width="8.140625" hidden="1" customWidth="1"/>
    <col min="10" max="10" width="47.42578125" customWidth="1"/>
    <col min="11" max="11" width="11.42578125" hidden="1" customWidth="1"/>
    <col min="12" max="12" width="25.28515625" customWidth="1"/>
    <col min="13" max="13" width="10.42578125" hidden="1" customWidth="1"/>
    <col min="14" max="14" width="37.42578125" customWidth="1"/>
  </cols>
  <sheetData>
    <row r="1" spans="3:14" ht="44.1" customHeight="1" x14ac:dyDescent="0.55000000000000004">
      <c r="C1" s="1"/>
      <c r="J1" s="107" t="s">
        <v>1335</v>
      </c>
    </row>
    <row r="2" spans="3:14" ht="21" x14ac:dyDescent="0.35">
      <c r="C2" s="144" t="str">
        <f>Main!C7</f>
        <v>#####</v>
      </c>
      <c r="D2" s="145"/>
      <c r="E2" s="145"/>
      <c r="F2" s="145"/>
      <c r="G2" s="146"/>
      <c r="H2" s="146"/>
      <c r="I2" s="146"/>
      <c r="J2" s="145" t="str">
        <f>Main!C5</f>
        <v>XXXXXXXXXXX</v>
      </c>
      <c r="K2" s="146"/>
      <c r="L2" s="146"/>
      <c r="M2" s="146"/>
      <c r="N2" s="144"/>
    </row>
    <row r="3" spans="3:14" ht="21" x14ac:dyDescent="0.35">
      <c r="C3" s="93"/>
      <c r="D3" s="2"/>
      <c r="E3" s="2"/>
      <c r="F3" s="2"/>
      <c r="J3" s="145" t="s">
        <v>1333</v>
      </c>
      <c r="K3" s="145"/>
      <c r="L3" s="145" t="str">
        <f>Main!C27</f>
        <v>MM/DD/YYYY-MM/DD/YYYY</v>
      </c>
    </row>
    <row r="4" spans="3:14" s="4" customFormat="1" ht="31.5" x14ac:dyDescent="0.25">
      <c r="C4" s="94" t="s">
        <v>1285</v>
      </c>
      <c r="D4" s="95" t="s">
        <v>1</v>
      </c>
      <c r="E4" s="96" t="s">
        <v>2</v>
      </c>
      <c r="F4" s="96" t="s">
        <v>3</v>
      </c>
      <c r="G4" s="97" t="s">
        <v>4</v>
      </c>
      <c r="H4" s="97" t="s">
        <v>5</v>
      </c>
      <c r="I4" s="98" t="s">
        <v>880</v>
      </c>
      <c r="J4" s="97" t="s">
        <v>881</v>
      </c>
      <c r="K4" s="97" t="s">
        <v>882</v>
      </c>
      <c r="L4" s="97" t="s">
        <v>879</v>
      </c>
      <c r="M4" s="97" t="s">
        <v>992</v>
      </c>
      <c r="N4" s="97" t="s">
        <v>885</v>
      </c>
    </row>
    <row r="5" spans="3:14" x14ac:dyDescent="0.25">
      <c r="C5" s="132"/>
      <c r="D5" s="132"/>
      <c r="E5" s="132"/>
      <c r="F5" s="132"/>
      <c r="G5" s="132"/>
      <c r="H5" s="132"/>
      <c r="I5" s="132"/>
      <c r="J5" s="132"/>
      <c r="K5" s="132"/>
      <c r="L5" s="132"/>
      <c r="M5" s="132"/>
      <c r="N5" s="132"/>
    </row>
    <row r="6" spans="3:14" x14ac:dyDescent="0.25">
      <c r="C6" s="132"/>
      <c r="D6" s="132"/>
      <c r="E6" s="132"/>
      <c r="F6" s="132"/>
      <c r="G6" s="132"/>
      <c r="H6" s="132"/>
      <c r="I6" s="132"/>
      <c r="J6" s="132"/>
      <c r="K6" s="132"/>
      <c r="L6" s="132"/>
      <c r="M6" s="132"/>
      <c r="N6" s="132"/>
    </row>
    <row r="7" spans="3:14" x14ac:dyDescent="0.25">
      <c r="C7" s="132"/>
      <c r="D7" s="132"/>
      <c r="E7" s="132"/>
      <c r="F7" s="132"/>
      <c r="G7" s="132"/>
      <c r="H7" s="132"/>
      <c r="I7" s="132"/>
      <c r="J7" s="132"/>
      <c r="K7" s="132"/>
      <c r="L7" s="132"/>
      <c r="M7" s="132"/>
      <c r="N7" s="132"/>
    </row>
    <row r="8" spans="3:14" x14ac:dyDescent="0.25">
      <c r="C8" s="132"/>
      <c r="D8" s="132"/>
      <c r="E8" s="132"/>
      <c r="F8" s="132"/>
      <c r="G8" s="132"/>
      <c r="H8" s="132"/>
      <c r="I8" s="132"/>
      <c r="J8" s="132"/>
      <c r="K8" s="132"/>
      <c r="L8" s="132"/>
      <c r="M8" s="132"/>
      <c r="N8" s="132"/>
    </row>
    <row r="9" spans="3:14" s="3" customFormat="1" x14ac:dyDescent="0.25">
      <c r="C9" s="125">
        <v>11360</v>
      </c>
      <c r="D9" s="125" t="s">
        <v>811</v>
      </c>
      <c r="E9" s="126">
        <v>3</v>
      </c>
      <c r="F9" s="127"/>
      <c r="G9" s="126"/>
      <c r="H9" s="127"/>
      <c r="I9" s="126" t="s">
        <v>11</v>
      </c>
      <c r="J9" s="131" t="s">
        <v>1231</v>
      </c>
      <c r="K9" s="129"/>
      <c r="L9" s="133">
        <f>SUM(L10:L11)</f>
        <v>0</v>
      </c>
      <c r="M9" s="134" t="s">
        <v>993</v>
      </c>
      <c r="N9" s="130"/>
    </row>
    <row r="10" spans="3:14" s="3" customFormat="1" x14ac:dyDescent="0.25">
      <c r="C10" s="117">
        <v>11360.11</v>
      </c>
      <c r="D10" s="120" t="s">
        <v>812</v>
      </c>
      <c r="E10" s="119">
        <v>4</v>
      </c>
      <c r="F10" s="118"/>
      <c r="G10" s="119"/>
      <c r="H10" s="118"/>
      <c r="I10" s="119" t="s">
        <v>11</v>
      </c>
      <c r="J10" s="120" t="s">
        <v>1232</v>
      </c>
      <c r="K10" s="128"/>
      <c r="L10" s="123"/>
      <c r="M10" s="122" t="s">
        <v>993</v>
      </c>
      <c r="N10" s="124"/>
    </row>
    <row r="11" spans="3:14" s="3" customFormat="1" x14ac:dyDescent="0.25">
      <c r="C11" s="117">
        <v>11360.91</v>
      </c>
      <c r="D11" s="120" t="s">
        <v>813</v>
      </c>
      <c r="E11" s="119">
        <v>4</v>
      </c>
      <c r="F11" s="118"/>
      <c r="G11" s="119"/>
      <c r="H11" s="118"/>
      <c r="I11" s="119" t="s">
        <v>11</v>
      </c>
      <c r="J11" s="120" t="s">
        <v>1233</v>
      </c>
      <c r="K11" s="128"/>
      <c r="L11" s="123"/>
      <c r="M11" s="122" t="s">
        <v>993</v>
      </c>
      <c r="N11" s="124"/>
    </row>
    <row r="12" spans="3:14" s="8" customFormat="1" x14ac:dyDescent="0.25">
      <c r="C12" s="135">
        <v>11400</v>
      </c>
      <c r="D12" s="135" t="s">
        <v>814</v>
      </c>
      <c r="E12" s="126">
        <v>2</v>
      </c>
      <c r="F12" s="127"/>
      <c r="G12" s="126"/>
      <c r="H12" s="127"/>
      <c r="I12" s="126" t="s">
        <v>7</v>
      </c>
      <c r="J12" s="135" t="s">
        <v>814</v>
      </c>
      <c r="K12" s="129"/>
      <c r="L12" s="133"/>
      <c r="M12" s="134"/>
      <c r="N12" s="130"/>
    </row>
    <row r="13" spans="3:14" s="3" customFormat="1" x14ac:dyDescent="0.25">
      <c r="C13" s="125">
        <v>11420</v>
      </c>
      <c r="D13" s="125" t="s">
        <v>814</v>
      </c>
      <c r="E13" s="126">
        <v>3</v>
      </c>
      <c r="F13" s="127"/>
      <c r="G13" s="126"/>
      <c r="H13" s="127"/>
      <c r="I13" s="126" t="s">
        <v>7</v>
      </c>
      <c r="J13" s="125" t="s">
        <v>814</v>
      </c>
      <c r="K13" s="129"/>
      <c r="L13" s="133"/>
      <c r="M13" s="134"/>
      <c r="N13" s="130"/>
    </row>
    <row r="14" spans="3:14" s="3" customFormat="1" x14ac:dyDescent="0.25">
      <c r="C14" s="117">
        <v>11420.11</v>
      </c>
      <c r="D14" s="120" t="s">
        <v>815</v>
      </c>
      <c r="E14" s="119">
        <v>4</v>
      </c>
      <c r="F14" s="118"/>
      <c r="G14" s="119"/>
      <c r="H14" s="118"/>
      <c r="I14" s="119" t="s">
        <v>11</v>
      </c>
      <c r="J14" s="120"/>
      <c r="K14" s="128"/>
      <c r="L14" s="123">
        <v>0</v>
      </c>
      <c r="M14" s="122" t="s">
        <v>993</v>
      </c>
      <c r="N14" s="124"/>
    </row>
    <row r="15" spans="3:14" s="3" customFormat="1" x14ac:dyDescent="0.25">
      <c r="C15" s="117">
        <v>11420.21</v>
      </c>
      <c r="D15" s="120" t="s">
        <v>816</v>
      </c>
      <c r="E15" s="119">
        <v>4</v>
      </c>
      <c r="F15" s="118"/>
      <c r="G15" s="119"/>
      <c r="H15" s="118"/>
      <c r="I15" s="119" t="s">
        <v>11</v>
      </c>
      <c r="J15" s="118"/>
      <c r="K15" s="128"/>
      <c r="L15" s="123"/>
      <c r="M15" s="122" t="s">
        <v>993</v>
      </c>
      <c r="N15" s="124"/>
    </row>
    <row r="16" spans="3:14" s="8" customFormat="1" x14ac:dyDescent="0.25">
      <c r="C16" s="135">
        <v>15100</v>
      </c>
      <c r="D16" s="135" t="s">
        <v>817</v>
      </c>
      <c r="E16" s="126">
        <v>2</v>
      </c>
      <c r="F16" s="127"/>
      <c r="G16" s="126"/>
      <c r="H16" s="127"/>
      <c r="I16" s="126" t="s">
        <v>7</v>
      </c>
      <c r="J16" s="135" t="s">
        <v>817</v>
      </c>
      <c r="K16" s="129"/>
      <c r="L16" s="133"/>
      <c r="M16" s="134"/>
      <c r="N16" s="130"/>
    </row>
    <row r="17" spans="3:14" s="3" customFormat="1" x14ac:dyDescent="0.25">
      <c r="C17" s="125">
        <v>15120</v>
      </c>
      <c r="D17" s="125" t="s">
        <v>818</v>
      </c>
      <c r="E17" s="126">
        <v>3</v>
      </c>
      <c r="F17" s="127"/>
      <c r="G17" s="126"/>
      <c r="H17" s="127"/>
      <c r="I17" s="126" t="s">
        <v>7</v>
      </c>
      <c r="J17" s="125" t="s">
        <v>818</v>
      </c>
      <c r="K17" s="129"/>
      <c r="L17" s="133"/>
      <c r="M17" s="134"/>
      <c r="N17" s="130"/>
    </row>
    <row r="18" spans="3:14" s="3" customFormat="1" x14ac:dyDescent="0.25">
      <c r="C18" s="117">
        <v>15120.01</v>
      </c>
      <c r="D18" s="120" t="s">
        <v>819</v>
      </c>
      <c r="E18" s="119">
        <v>4</v>
      </c>
      <c r="F18" s="118"/>
      <c r="G18" s="119"/>
      <c r="H18" s="118"/>
      <c r="I18" s="119" t="s">
        <v>11</v>
      </c>
      <c r="J18" s="120"/>
      <c r="K18" s="128"/>
      <c r="L18" s="123"/>
      <c r="M18" s="122" t="s">
        <v>993</v>
      </c>
      <c r="N18" s="124"/>
    </row>
    <row r="19" spans="3:14" s="3" customFormat="1" x14ac:dyDescent="0.25">
      <c r="C19" s="117">
        <v>15120.11</v>
      </c>
      <c r="D19" s="120" t="s">
        <v>820</v>
      </c>
      <c r="E19" s="119">
        <v>4</v>
      </c>
      <c r="F19" s="118"/>
      <c r="G19" s="119"/>
      <c r="H19" s="118"/>
      <c r="I19" s="119" t="s">
        <v>11</v>
      </c>
      <c r="J19" s="120"/>
      <c r="K19" s="128"/>
      <c r="L19" s="123"/>
      <c r="M19" s="122"/>
      <c r="N19" s="124"/>
    </row>
    <row r="20" spans="3:14" s="3" customFormat="1" x14ac:dyDescent="0.25">
      <c r="C20" s="117">
        <v>15120.12</v>
      </c>
      <c r="D20" s="120" t="s">
        <v>821</v>
      </c>
      <c r="E20" s="119">
        <v>4</v>
      </c>
      <c r="F20" s="118"/>
      <c r="G20" s="119"/>
      <c r="H20" s="118"/>
      <c r="I20" s="119" t="s">
        <v>11</v>
      </c>
      <c r="J20" s="118"/>
      <c r="K20" s="128"/>
      <c r="L20" s="123"/>
      <c r="M20" s="122" t="s">
        <v>993</v>
      </c>
      <c r="N20" s="124"/>
    </row>
    <row r="21" spans="3:14" s="3" customFormat="1" x14ac:dyDescent="0.25">
      <c r="C21" s="117">
        <v>15120.13</v>
      </c>
      <c r="D21" s="120" t="s">
        <v>822</v>
      </c>
      <c r="E21" s="119">
        <v>4</v>
      </c>
      <c r="F21" s="118"/>
      <c r="G21" s="119"/>
      <c r="H21" s="118"/>
      <c r="I21" s="119" t="s">
        <v>11</v>
      </c>
      <c r="J21" s="118"/>
      <c r="K21" s="128"/>
      <c r="L21" s="123"/>
      <c r="M21" s="122"/>
      <c r="N21" s="124"/>
    </row>
    <row r="22" spans="3:14" s="3" customFormat="1" x14ac:dyDescent="0.25">
      <c r="C22" s="117">
        <v>15120.21</v>
      </c>
      <c r="D22" s="120" t="s">
        <v>823</v>
      </c>
      <c r="E22" s="119">
        <v>4</v>
      </c>
      <c r="F22" s="118"/>
      <c r="G22" s="119"/>
      <c r="H22" s="118"/>
      <c r="I22" s="119" t="s">
        <v>11</v>
      </c>
      <c r="J22" s="120"/>
      <c r="K22" s="128"/>
      <c r="L22" s="123"/>
      <c r="M22" s="122"/>
      <c r="N22" s="124"/>
    </row>
    <row r="23" spans="3:14" s="3" customFormat="1" x14ac:dyDescent="0.25">
      <c r="C23" s="117">
        <v>15120.22</v>
      </c>
      <c r="D23" s="120" t="s">
        <v>824</v>
      </c>
      <c r="E23" s="119">
        <v>4</v>
      </c>
      <c r="F23" s="118"/>
      <c r="G23" s="119"/>
      <c r="H23" s="118"/>
      <c r="I23" s="119" t="s">
        <v>11</v>
      </c>
      <c r="J23" s="118"/>
      <c r="K23" s="128"/>
      <c r="L23" s="123"/>
      <c r="M23" s="122" t="s">
        <v>993</v>
      </c>
      <c r="N23" s="124"/>
    </row>
    <row r="24" spans="3:14" s="3" customFormat="1" x14ac:dyDescent="0.25">
      <c r="C24" s="117">
        <v>15120.23</v>
      </c>
      <c r="D24" s="120" t="s">
        <v>825</v>
      </c>
      <c r="E24" s="119">
        <v>4</v>
      </c>
      <c r="F24" s="118"/>
      <c r="G24" s="119"/>
      <c r="H24" s="118"/>
      <c r="I24" s="119" t="s">
        <v>11</v>
      </c>
      <c r="J24" s="118"/>
      <c r="K24" s="128"/>
      <c r="L24" s="123"/>
      <c r="M24" s="122"/>
      <c r="N24" s="124"/>
    </row>
    <row r="25" spans="3:14" s="3" customFormat="1" x14ac:dyDescent="0.25">
      <c r="C25" s="117">
        <v>15120.31</v>
      </c>
      <c r="D25" s="120" t="s">
        <v>826</v>
      </c>
      <c r="E25" s="119">
        <v>4</v>
      </c>
      <c r="F25" s="118"/>
      <c r="G25" s="119"/>
      <c r="H25" s="118"/>
      <c r="I25" s="119" t="s">
        <v>11</v>
      </c>
      <c r="J25" s="120"/>
      <c r="K25" s="128"/>
      <c r="L25" s="123"/>
      <c r="M25" s="122"/>
      <c r="N25" s="124"/>
    </row>
    <row r="26" spans="3:14" s="3" customFormat="1" x14ac:dyDescent="0.25">
      <c r="C26" s="117">
        <v>15120.32</v>
      </c>
      <c r="D26" s="120" t="s">
        <v>827</v>
      </c>
      <c r="E26" s="119">
        <v>4</v>
      </c>
      <c r="F26" s="118"/>
      <c r="G26" s="119"/>
      <c r="H26" s="118"/>
      <c r="I26" s="119" t="s">
        <v>11</v>
      </c>
      <c r="J26" s="118"/>
      <c r="K26" s="128"/>
      <c r="L26" s="123"/>
      <c r="M26" s="122" t="s">
        <v>993</v>
      </c>
      <c r="N26" s="124"/>
    </row>
    <row r="27" spans="3:14" s="3" customFormat="1" x14ac:dyDescent="0.25">
      <c r="C27" s="117">
        <v>15120.33</v>
      </c>
      <c r="D27" s="120" t="s">
        <v>828</v>
      </c>
      <c r="E27" s="119">
        <v>4</v>
      </c>
      <c r="F27" s="118"/>
      <c r="G27" s="119"/>
      <c r="H27" s="118"/>
      <c r="I27" s="119" t="s">
        <v>11</v>
      </c>
      <c r="J27" s="118"/>
      <c r="K27" s="128"/>
      <c r="L27" s="123"/>
      <c r="M27" s="122"/>
      <c r="N27" s="124"/>
    </row>
    <row r="28" spans="3:14" s="3" customFormat="1" x14ac:dyDescent="0.25">
      <c r="C28" s="117">
        <v>15120.41</v>
      </c>
      <c r="D28" s="120" t="s">
        <v>829</v>
      </c>
      <c r="E28" s="119">
        <v>4</v>
      </c>
      <c r="F28" s="118"/>
      <c r="G28" s="119"/>
      <c r="H28" s="118"/>
      <c r="I28" s="119" t="s">
        <v>11</v>
      </c>
      <c r="J28" s="118"/>
      <c r="K28" s="128"/>
      <c r="L28" s="123"/>
      <c r="M28" s="122"/>
      <c r="N28" s="124"/>
    </row>
    <row r="29" spans="3:14" s="3" customFormat="1" x14ac:dyDescent="0.25">
      <c r="C29" s="117">
        <v>15120.42</v>
      </c>
      <c r="D29" s="120" t="s">
        <v>830</v>
      </c>
      <c r="E29" s="119">
        <v>4</v>
      </c>
      <c r="F29" s="118"/>
      <c r="G29" s="119"/>
      <c r="H29" s="118"/>
      <c r="I29" s="119" t="s">
        <v>11</v>
      </c>
      <c r="J29" s="118"/>
      <c r="K29" s="128"/>
      <c r="L29" s="123"/>
      <c r="M29" s="122" t="s">
        <v>993</v>
      </c>
      <c r="N29" s="124"/>
    </row>
    <row r="30" spans="3:14" s="3" customFormat="1" x14ac:dyDescent="0.25">
      <c r="C30" s="117">
        <v>15120.43</v>
      </c>
      <c r="D30" s="120" t="s">
        <v>831</v>
      </c>
      <c r="E30" s="119">
        <v>4</v>
      </c>
      <c r="F30" s="118"/>
      <c r="G30" s="119"/>
      <c r="H30" s="118"/>
      <c r="I30" s="119" t="s">
        <v>11</v>
      </c>
      <c r="J30" s="118"/>
      <c r="K30" s="128"/>
      <c r="L30" s="123"/>
      <c r="M30" s="122"/>
      <c r="N30" s="124"/>
    </row>
    <row r="31" spans="3:14" s="8" customFormat="1" x14ac:dyDescent="0.25">
      <c r="C31" s="135">
        <v>15200</v>
      </c>
      <c r="D31" s="135" t="s">
        <v>832</v>
      </c>
      <c r="E31" s="126">
        <v>2</v>
      </c>
      <c r="F31" s="127"/>
      <c r="G31" s="126"/>
      <c r="H31" s="127"/>
      <c r="I31" s="126" t="s">
        <v>7</v>
      </c>
      <c r="J31" s="135" t="s">
        <v>832</v>
      </c>
      <c r="K31" s="129"/>
      <c r="L31" s="133"/>
      <c r="M31" s="134"/>
      <c r="N31" s="130"/>
    </row>
    <row r="32" spans="3:14" s="3" customFormat="1" x14ac:dyDescent="0.25">
      <c r="C32" s="125">
        <v>15210</v>
      </c>
      <c r="D32" s="125" t="s">
        <v>833</v>
      </c>
      <c r="E32" s="126">
        <v>3</v>
      </c>
      <c r="F32" s="127"/>
      <c r="G32" s="126"/>
      <c r="H32" s="127"/>
      <c r="I32" s="126" t="s">
        <v>7</v>
      </c>
      <c r="J32" s="125" t="s">
        <v>833</v>
      </c>
      <c r="K32" s="129"/>
      <c r="L32" s="133"/>
      <c r="M32" s="134"/>
      <c r="N32" s="130"/>
    </row>
    <row r="33" spans="3:14" s="3" customFormat="1" x14ac:dyDescent="0.25">
      <c r="C33" s="117">
        <v>15210.01</v>
      </c>
      <c r="D33" s="120" t="s">
        <v>834</v>
      </c>
      <c r="E33" s="119">
        <v>4</v>
      </c>
      <c r="F33" s="118"/>
      <c r="G33" s="119"/>
      <c r="H33" s="118"/>
      <c r="I33" s="119" t="s">
        <v>11</v>
      </c>
      <c r="J33" s="118"/>
      <c r="K33" s="128"/>
      <c r="L33" s="123"/>
      <c r="M33" s="136" t="s">
        <v>993</v>
      </c>
      <c r="N33" s="124"/>
    </row>
    <row r="34" spans="3:14" s="3" customFormat="1" x14ac:dyDescent="0.25">
      <c r="C34" s="117">
        <v>15210.11</v>
      </c>
      <c r="D34" s="120" t="s">
        <v>835</v>
      </c>
      <c r="E34" s="119">
        <v>4</v>
      </c>
      <c r="F34" s="118"/>
      <c r="G34" s="119"/>
      <c r="H34" s="118"/>
      <c r="I34" s="119" t="s">
        <v>11</v>
      </c>
      <c r="J34" s="120"/>
      <c r="K34" s="128"/>
      <c r="L34" s="123"/>
      <c r="M34" s="136" t="s">
        <v>993</v>
      </c>
      <c r="N34" s="124"/>
    </row>
    <row r="35" spans="3:14" s="3" customFormat="1" x14ac:dyDescent="0.25">
      <c r="C35" s="117">
        <v>15210.12</v>
      </c>
      <c r="D35" s="120" t="s">
        <v>836</v>
      </c>
      <c r="E35" s="119">
        <v>4</v>
      </c>
      <c r="F35" s="118"/>
      <c r="G35" s="119"/>
      <c r="H35" s="118"/>
      <c r="I35" s="119" t="s">
        <v>11</v>
      </c>
      <c r="J35" s="120"/>
      <c r="K35" s="128"/>
      <c r="L35" s="123"/>
      <c r="M35" s="136" t="s">
        <v>993</v>
      </c>
      <c r="N35" s="124"/>
    </row>
    <row r="36" spans="3:14" s="3" customFormat="1" x14ac:dyDescent="0.25">
      <c r="C36" s="117">
        <v>15210.13</v>
      </c>
      <c r="D36" s="120" t="s">
        <v>837</v>
      </c>
      <c r="E36" s="119">
        <v>4</v>
      </c>
      <c r="F36" s="118"/>
      <c r="G36" s="119"/>
      <c r="H36" s="118"/>
      <c r="I36" s="119" t="s">
        <v>11</v>
      </c>
      <c r="J36" s="120"/>
      <c r="K36" s="128"/>
      <c r="L36" s="123"/>
      <c r="M36" s="136" t="s">
        <v>993</v>
      </c>
      <c r="N36" s="124"/>
    </row>
    <row r="37" spans="3:14" s="3" customFormat="1" x14ac:dyDescent="0.25">
      <c r="C37" s="117">
        <v>15210.21</v>
      </c>
      <c r="D37" s="120" t="s">
        <v>838</v>
      </c>
      <c r="E37" s="119">
        <v>4</v>
      </c>
      <c r="F37" s="118"/>
      <c r="G37" s="119"/>
      <c r="H37" s="118"/>
      <c r="I37" s="119" t="s">
        <v>11</v>
      </c>
      <c r="J37" s="118"/>
      <c r="K37" s="128"/>
      <c r="L37" s="123"/>
      <c r="M37" s="136" t="s">
        <v>993</v>
      </c>
      <c r="N37" s="124"/>
    </row>
    <row r="38" spans="3:14" s="3" customFormat="1" x14ac:dyDescent="0.25">
      <c r="C38" s="117">
        <v>15210.22</v>
      </c>
      <c r="D38" s="120" t="s">
        <v>839</v>
      </c>
      <c r="E38" s="119">
        <v>4</v>
      </c>
      <c r="F38" s="118"/>
      <c r="G38" s="119"/>
      <c r="H38" s="118"/>
      <c r="I38" s="119" t="s">
        <v>11</v>
      </c>
      <c r="J38" s="120"/>
      <c r="K38" s="128"/>
      <c r="L38" s="123"/>
      <c r="M38" s="136" t="s">
        <v>993</v>
      </c>
      <c r="N38" s="124"/>
    </row>
    <row r="39" spans="3:14" s="3" customFormat="1" x14ac:dyDescent="0.25">
      <c r="C39" s="117">
        <v>15210.51</v>
      </c>
      <c r="D39" s="120" t="s">
        <v>840</v>
      </c>
      <c r="E39" s="119">
        <v>4</v>
      </c>
      <c r="F39" s="118" t="s">
        <v>841</v>
      </c>
      <c r="G39" s="119"/>
      <c r="H39" s="118"/>
      <c r="I39" s="119" t="s">
        <v>11</v>
      </c>
      <c r="J39" s="120"/>
      <c r="K39" s="128"/>
      <c r="L39" s="123"/>
      <c r="M39" s="136" t="s">
        <v>993</v>
      </c>
      <c r="N39" s="124"/>
    </row>
    <row r="40" spans="3:14" x14ac:dyDescent="0.25">
      <c r="C40" s="132"/>
      <c r="D40" s="132"/>
      <c r="E40" s="132"/>
      <c r="F40" s="132"/>
      <c r="G40" s="132"/>
      <c r="H40" s="132"/>
      <c r="I40" s="132"/>
      <c r="J40" s="132"/>
      <c r="K40" s="132"/>
      <c r="L40" s="132"/>
      <c r="M40" s="132"/>
      <c r="N40" s="132"/>
    </row>
    <row r="41" spans="3:14" x14ac:dyDescent="0.25">
      <c r="C41" s="132"/>
      <c r="D41" s="132"/>
      <c r="E41" s="132"/>
      <c r="F41" s="132"/>
      <c r="G41" s="132"/>
      <c r="H41" s="132"/>
      <c r="I41" s="132"/>
      <c r="J41" s="132"/>
      <c r="K41" s="132"/>
      <c r="L41" s="132"/>
      <c r="M41" s="132"/>
      <c r="N41" s="132"/>
    </row>
    <row r="42" spans="3:14" x14ac:dyDescent="0.25">
      <c r="C42" s="132"/>
      <c r="D42" s="132"/>
      <c r="E42" s="132"/>
      <c r="F42" s="132"/>
      <c r="G42" s="132"/>
      <c r="H42" s="132"/>
      <c r="I42" s="132"/>
      <c r="J42" s="132"/>
      <c r="K42" s="132"/>
      <c r="L42" s="132"/>
      <c r="M42" s="132"/>
      <c r="N42" s="132"/>
    </row>
    <row r="43" spans="3:14" x14ac:dyDescent="0.25">
      <c r="C43" s="132"/>
      <c r="D43" s="132"/>
      <c r="E43" s="132"/>
      <c r="F43" s="132"/>
      <c r="G43" s="132"/>
      <c r="H43" s="132"/>
      <c r="I43" s="132"/>
      <c r="J43" s="132"/>
      <c r="K43" s="132"/>
      <c r="L43" s="132"/>
      <c r="M43" s="132"/>
      <c r="N43" s="132"/>
    </row>
    <row r="44" spans="3:14" x14ac:dyDescent="0.25">
      <c r="C44" s="132"/>
      <c r="D44" s="132"/>
      <c r="E44" s="132"/>
      <c r="F44" s="132"/>
      <c r="G44" s="132"/>
      <c r="H44" s="132"/>
      <c r="I44" s="132"/>
      <c r="J44" s="132"/>
      <c r="K44" s="132"/>
      <c r="L44" s="132"/>
      <c r="M44" s="132"/>
      <c r="N44" s="132"/>
    </row>
    <row r="45" spans="3:14" x14ac:dyDescent="0.25">
      <c r="C45" s="132"/>
      <c r="D45" s="132"/>
      <c r="E45" s="132"/>
      <c r="F45" s="132"/>
      <c r="G45" s="132"/>
      <c r="H45" s="132"/>
      <c r="I45" s="132"/>
      <c r="J45" s="132"/>
      <c r="K45" s="132"/>
      <c r="L45" s="132"/>
      <c r="M45" s="132"/>
      <c r="N45" s="132"/>
    </row>
    <row r="46" spans="3:14" x14ac:dyDescent="0.25">
      <c r="C46" s="132"/>
      <c r="D46" s="132"/>
      <c r="E46" s="132"/>
      <c r="F46" s="132"/>
      <c r="G46" s="132"/>
      <c r="H46" s="132"/>
      <c r="I46" s="132"/>
      <c r="J46" s="132"/>
      <c r="K46" s="132"/>
      <c r="L46" s="132"/>
      <c r="M46" s="132"/>
      <c r="N46" s="132"/>
    </row>
    <row r="47" spans="3:14" x14ac:dyDescent="0.25">
      <c r="C47" s="132"/>
      <c r="D47" s="132"/>
      <c r="E47" s="132"/>
      <c r="F47" s="132"/>
      <c r="G47" s="132"/>
      <c r="H47" s="132"/>
      <c r="I47" s="132"/>
      <c r="J47" s="132"/>
      <c r="K47" s="132"/>
      <c r="L47" s="132"/>
      <c r="M47" s="132"/>
      <c r="N47" s="132"/>
    </row>
    <row r="48" spans="3:14" x14ac:dyDescent="0.25">
      <c r="C48" s="132"/>
      <c r="D48" s="132"/>
      <c r="E48" s="132"/>
      <c r="F48" s="132"/>
      <c r="G48" s="132"/>
      <c r="H48" s="132"/>
      <c r="I48" s="132"/>
      <c r="J48" s="132"/>
      <c r="K48" s="132"/>
      <c r="L48" s="132"/>
      <c r="M48" s="132"/>
      <c r="N48" s="132"/>
    </row>
    <row r="49" spans="3:14" x14ac:dyDescent="0.25">
      <c r="C49" s="132"/>
      <c r="D49" s="132"/>
      <c r="E49" s="132"/>
      <c r="F49" s="132"/>
      <c r="G49" s="132"/>
      <c r="H49" s="132"/>
      <c r="I49" s="132"/>
      <c r="J49" s="132"/>
      <c r="K49" s="132"/>
      <c r="L49" s="132"/>
      <c r="M49" s="132"/>
      <c r="N49" s="132"/>
    </row>
    <row r="50" spans="3:14" x14ac:dyDescent="0.25">
      <c r="C50" s="132"/>
      <c r="D50" s="132"/>
      <c r="E50" s="132"/>
      <c r="F50" s="132"/>
      <c r="G50" s="132"/>
      <c r="H50" s="132"/>
      <c r="I50" s="132"/>
      <c r="J50" s="132"/>
      <c r="K50" s="132"/>
      <c r="L50" s="132"/>
      <c r="M50" s="132"/>
      <c r="N50" s="132"/>
    </row>
    <row r="51" spans="3:14" x14ac:dyDescent="0.25">
      <c r="C51" s="132"/>
      <c r="D51" s="132"/>
      <c r="E51" s="132"/>
      <c r="F51" s="132"/>
      <c r="G51" s="132"/>
      <c r="H51" s="132"/>
      <c r="I51" s="132"/>
      <c r="J51" s="132"/>
      <c r="K51" s="132"/>
      <c r="L51" s="132"/>
      <c r="M51" s="132"/>
      <c r="N51" s="132"/>
    </row>
    <row r="52" spans="3:14" x14ac:dyDescent="0.25">
      <c r="C52" s="132"/>
      <c r="D52" s="132"/>
      <c r="E52" s="132"/>
      <c r="F52" s="132"/>
      <c r="G52" s="132"/>
      <c r="H52" s="132"/>
      <c r="I52" s="132"/>
      <c r="J52" s="132"/>
      <c r="K52" s="132"/>
      <c r="L52" s="132"/>
      <c r="M52" s="132"/>
      <c r="N52" s="132"/>
    </row>
    <row r="53" spans="3:14" x14ac:dyDescent="0.25">
      <c r="C53" s="132"/>
      <c r="D53" s="132"/>
      <c r="E53" s="132"/>
      <c r="F53" s="132"/>
      <c r="G53" s="132"/>
      <c r="H53" s="132"/>
      <c r="I53" s="132"/>
      <c r="J53" s="132"/>
      <c r="K53" s="132"/>
      <c r="L53" s="132"/>
      <c r="M53" s="132"/>
      <c r="N53" s="132"/>
    </row>
    <row r="54" spans="3:14" x14ac:dyDescent="0.25">
      <c r="C54" s="132"/>
      <c r="D54" s="132"/>
      <c r="E54" s="132"/>
      <c r="F54" s="132"/>
      <c r="G54" s="132"/>
      <c r="H54" s="132"/>
      <c r="I54" s="132"/>
      <c r="J54" s="132"/>
      <c r="K54" s="132"/>
      <c r="L54" s="132"/>
      <c r="M54" s="132"/>
      <c r="N54" s="132"/>
    </row>
    <row r="55" spans="3:14" x14ac:dyDescent="0.25">
      <c r="C55" s="132"/>
      <c r="D55" s="132"/>
      <c r="E55" s="132"/>
      <c r="F55" s="132"/>
      <c r="G55" s="132"/>
      <c r="H55" s="132"/>
      <c r="I55" s="132"/>
      <c r="J55" s="132"/>
      <c r="K55" s="132"/>
      <c r="L55" s="132"/>
      <c r="M55" s="132"/>
      <c r="N55" s="132"/>
    </row>
    <row r="56" spans="3:14" x14ac:dyDescent="0.25">
      <c r="C56" s="132"/>
      <c r="D56" s="132"/>
      <c r="E56" s="132"/>
      <c r="F56" s="132"/>
      <c r="G56" s="132"/>
      <c r="H56" s="132"/>
      <c r="I56" s="132"/>
      <c r="J56" s="132"/>
      <c r="K56" s="132"/>
      <c r="L56" s="132"/>
      <c r="M56" s="132"/>
      <c r="N56" s="132"/>
    </row>
    <row r="57" spans="3:14" s="3" customFormat="1" x14ac:dyDescent="0.25">
      <c r="C57" s="117">
        <v>16825.11</v>
      </c>
      <c r="D57" s="120" t="s">
        <v>859</v>
      </c>
      <c r="E57" s="119">
        <v>4</v>
      </c>
      <c r="F57" s="118"/>
      <c r="G57" s="119"/>
      <c r="H57" s="118"/>
      <c r="I57" s="119" t="s">
        <v>11</v>
      </c>
      <c r="J57" s="118"/>
      <c r="K57" s="128"/>
      <c r="L57" s="121"/>
      <c r="M57" s="122" t="s">
        <v>993</v>
      </c>
      <c r="N57" s="124"/>
    </row>
    <row r="58" spans="3:14" s="3" customFormat="1" x14ac:dyDescent="0.25">
      <c r="C58" s="117">
        <v>16825.21</v>
      </c>
      <c r="D58" s="120" t="s">
        <v>860</v>
      </c>
      <c r="E58" s="119">
        <v>4</v>
      </c>
      <c r="F58" s="118"/>
      <c r="G58" s="119"/>
      <c r="H58" s="118"/>
      <c r="I58" s="119" t="s">
        <v>11</v>
      </c>
      <c r="J58" s="118"/>
      <c r="K58" s="128"/>
      <c r="L58" s="121"/>
      <c r="M58" s="122" t="s">
        <v>993</v>
      </c>
      <c r="N58" s="124"/>
    </row>
    <row r="59" spans="3:14" s="3" customFormat="1" x14ac:dyDescent="0.25">
      <c r="C59" s="117">
        <v>16825.310000000001</v>
      </c>
      <c r="D59" s="120" t="s">
        <v>861</v>
      </c>
      <c r="E59" s="119">
        <v>4</v>
      </c>
      <c r="F59" s="118"/>
      <c r="G59" s="119"/>
      <c r="H59" s="118"/>
      <c r="I59" s="119" t="s">
        <v>11</v>
      </c>
      <c r="J59" s="118"/>
      <c r="K59" s="128"/>
      <c r="L59" s="121"/>
      <c r="M59" s="122" t="s">
        <v>993</v>
      </c>
      <c r="N59" s="124"/>
    </row>
    <row r="60" spans="3:14" s="3" customFormat="1" x14ac:dyDescent="0.25">
      <c r="C60" s="117">
        <v>16825.41</v>
      </c>
      <c r="D60" s="120" t="s">
        <v>862</v>
      </c>
      <c r="E60" s="119">
        <v>4</v>
      </c>
      <c r="F60" s="118"/>
      <c r="G60" s="119"/>
      <c r="H60" s="118"/>
      <c r="I60" s="119" t="s">
        <v>11</v>
      </c>
      <c r="J60" s="118"/>
      <c r="K60" s="128"/>
      <c r="L60" s="121"/>
      <c r="M60" s="122" t="s">
        <v>993</v>
      </c>
      <c r="N60" s="124"/>
    </row>
    <row r="61" spans="3:14" s="3" customFormat="1" x14ac:dyDescent="0.25">
      <c r="C61" s="117">
        <v>16825.509999999998</v>
      </c>
      <c r="D61" s="120" t="s">
        <v>863</v>
      </c>
      <c r="E61" s="119">
        <v>4</v>
      </c>
      <c r="F61" s="118"/>
      <c r="G61" s="119"/>
      <c r="H61" s="118"/>
      <c r="I61" s="119" t="s">
        <v>11</v>
      </c>
      <c r="J61" s="118"/>
      <c r="K61" s="128"/>
      <c r="L61" s="121"/>
      <c r="M61" s="122" t="s">
        <v>993</v>
      </c>
      <c r="N61" s="124"/>
    </row>
    <row r="62" spans="3:14" s="8" customFormat="1" x14ac:dyDescent="0.25">
      <c r="C62" s="137">
        <v>17100</v>
      </c>
      <c r="D62" s="138" t="s">
        <v>864</v>
      </c>
      <c r="E62" s="126">
        <v>2</v>
      </c>
      <c r="F62" s="127"/>
      <c r="G62" s="126"/>
      <c r="H62" s="127"/>
      <c r="I62" s="126" t="s">
        <v>7</v>
      </c>
      <c r="J62" s="138" t="s">
        <v>864</v>
      </c>
      <c r="K62" s="129"/>
      <c r="L62" s="139"/>
      <c r="M62" s="134"/>
      <c r="N62" s="130"/>
    </row>
    <row r="63" spans="3:14" x14ac:dyDescent="0.25">
      <c r="C63" s="140">
        <v>17110</v>
      </c>
      <c r="D63" s="141" t="s">
        <v>865</v>
      </c>
      <c r="E63" s="126">
        <v>3</v>
      </c>
      <c r="F63" s="127"/>
      <c r="G63" s="126"/>
      <c r="H63" s="127"/>
      <c r="I63" s="126" t="s">
        <v>7</v>
      </c>
      <c r="J63" s="141" t="s">
        <v>865</v>
      </c>
      <c r="K63" s="129"/>
      <c r="L63" s="139"/>
      <c r="M63" s="134"/>
      <c r="N63" s="130"/>
    </row>
    <row r="64" spans="3:14" x14ac:dyDescent="0.25">
      <c r="C64" s="117">
        <v>17110.11</v>
      </c>
      <c r="D64" s="118" t="s">
        <v>866</v>
      </c>
      <c r="E64" s="119">
        <v>4</v>
      </c>
      <c r="F64" s="118"/>
      <c r="G64" s="119"/>
      <c r="H64" s="118"/>
      <c r="I64" s="119" t="s">
        <v>11</v>
      </c>
      <c r="J64" s="118"/>
      <c r="K64" s="128"/>
      <c r="L64" s="121"/>
      <c r="M64" s="122" t="s">
        <v>993</v>
      </c>
      <c r="N64" s="124"/>
    </row>
    <row r="65" spans="3:14" x14ac:dyDescent="0.25">
      <c r="C65" s="117">
        <v>17110.21</v>
      </c>
      <c r="D65" s="118" t="s">
        <v>867</v>
      </c>
      <c r="E65" s="119">
        <v>4</v>
      </c>
      <c r="F65" s="118"/>
      <c r="G65" s="119"/>
      <c r="H65" s="118"/>
      <c r="I65" s="119" t="s">
        <v>11</v>
      </c>
      <c r="J65" s="118"/>
      <c r="K65" s="128"/>
      <c r="L65" s="121"/>
      <c r="M65" s="122" t="s">
        <v>993</v>
      </c>
      <c r="N65" s="124"/>
    </row>
    <row r="66" spans="3:14" x14ac:dyDescent="0.25">
      <c r="C66" s="117">
        <v>17110.310000000001</v>
      </c>
      <c r="D66" s="118" t="s">
        <v>868</v>
      </c>
      <c r="E66" s="119">
        <v>4</v>
      </c>
      <c r="F66" s="118"/>
      <c r="G66" s="119"/>
      <c r="H66" s="118"/>
      <c r="I66" s="119" t="s">
        <v>11</v>
      </c>
      <c r="J66" s="118"/>
      <c r="K66" s="128"/>
      <c r="L66" s="121"/>
      <c r="M66" s="122" t="s">
        <v>993</v>
      </c>
      <c r="N66" s="124"/>
    </row>
    <row r="67" spans="3:14" x14ac:dyDescent="0.25">
      <c r="C67" s="117">
        <v>17110.41</v>
      </c>
      <c r="D67" s="118" t="s">
        <v>869</v>
      </c>
      <c r="E67" s="119">
        <v>4</v>
      </c>
      <c r="F67" s="118"/>
      <c r="G67" s="119"/>
      <c r="H67" s="118"/>
      <c r="I67" s="119" t="s">
        <v>11</v>
      </c>
      <c r="J67" s="118"/>
      <c r="K67" s="128"/>
      <c r="L67" s="121"/>
      <c r="M67" s="122" t="s">
        <v>993</v>
      </c>
      <c r="N67" s="124"/>
    </row>
    <row r="68" spans="3:14" x14ac:dyDescent="0.25">
      <c r="C68" s="140">
        <v>17120</v>
      </c>
      <c r="D68" s="141" t="s">
        <v>870</v>
      </c>
      <c r="E68" s="126">
        <v>3</v>
      </c>
      <c r="F68" s="127"/>
      <c r="G68" s="126"/>
      <c r="H68" s="127"/>
      <c r="I68" s="126" t="s">
        <v>7</v>
      </c>
      <c r="J68" s="141" t="s">
        <v>870</v>
      </c>
      <c r="K68" s="129"/>
      <c r="L68" s="139"/>
      <c r="M68" s="134"/>
      <c r="N68" s="130"/>
    </row>
    <row r="69" spans="3:14" x14ac:dyDescent="0.25">
      <c r="C69" s="117">
        <v>17120.11</v>
      </c>
      <c r="D69" s="118" t="s">
        <v>871</v>
      </c>
      <c r="E69" s="119">
        <v>4</v>
      </c>
      <c r="F69" s="118"/>
      <c r="G69" s="119"/>
      <c r="H69" s="118"/>
      <c r="I69" s="119" t="s">
        <v>11</v>
      </c>
      <c r="J69" s="118"/>
      <c r="K69" s="128"/>
      <c r="L69" s="121"/>
      <c r="M69" s="122" t="s">
        <v>993</v>
      </c>
      <c r="N69" s="124"/>
    </row>
    <row r="70" spans="3:14" x14ac:dyDescent="0.25">
      <c r="C70" s="117">
        <v>17120.12</v>
      </c>
      <c r="D70" s="118" t="s">
        <v>872</v>
      </c>
      <c r="E70" s="119">
        <v>4</v>
      </c>
      <c r="F70" s="118"/>
      <c r="G70" s="119"/>
      <c r="H70" s="118"/>
      <c r="I70" s="119" t="s">
        <v>11</v>
      </c>
      <c r="J70" s="118"/>
      <c r="K70" s="128"/>
      <c r="L70" s="121"/>
      <c r="M70" s="122" t="s">
        <v>993</v>
      </c>
      <c r="N70" s="124"/>
    </row>
    <row r="71" spans="3:14" x14ac:dyDescent="0.25">
      <c r="C71" s="117">
        <v>17120.13</v>
      </c>
      <c r="D71" s="118" t="s">
        <v>873</v>
      </c>
      <c r="E71" s="119">
        <v>4</v>
      </c>
      <c r="F71" s="118"/>
      <c r="G71" s="119"/>
      <c r="H71" s="118"/>
      <c r="I71" s="119" t="s">
        <v>11</v>
      </c>
      <c r="J71" s="118"/>
      <c r="K71" s="128"/>
      <c r="L71" s="121"/>
      <c r="M71" s="122" t="s">
        <v>993</v>
      </c>
      <c r="N71" s="124"/>
    </row>
    <row r="72" spans="3:14" x14ac:dyDescent="0.25">
      <c r="C72" s="117">
        <v>17120.14</v>
      </c>
      <c r="D72" s="118" t="s">
        <v>874</v>
      </c>
      <c r="E72" s="119">
        <v>4</v>
      </c>
      <c r="F72" s="118"/>
      <c r="G72" s="119"/>
      <c r="H72" s="118"/>
      <c r="I72" s="119" t="s">
        <v>11</v>
      </c>
      <c r="J72" s="118"/>
      <c r="K72" s="128"/>
      <c r="L72" s="121"/>
      <c r="M72" s="122" t="s">
        <v>993</v>
      </c>
      <c r="N72" s="124"/>
    </row>
    <row r="73" spans="3:14" x14ac:dyDescent="0.25">
      <c r="C73" s="117">
        <v>17120.21</v>
      </c>
      <c r="D73" s="118" t="s">
        <v>875</v>
      </c>
      <c r="E73" s="119">
        <v>4</v>
      </c>
      <c r="F73" s="118"/>
      <c r="G73" s="119"/>
      <c r="H73" s="118"/>
      <c r="I73" s="119" t="s">
        <v>11</v>
      </c>
      <c r="J73" s="118"/>
      <c r="K73" s="128"/>
      <c r="L73" s="121"/>
      <c r="M73" s="122" t="s">
        <v>993</v>
      </c>
      <c r="N73" s="124"/>
    </row>
    <row r="74" spans="3:14" x14ac:dyDescent="0.25">
      <c r="C74" s="117">
        <v>17120.310000000001</v>
      </c>
      <c r="D74" s="118" t="s">
        <v>876</v>
      </c>
      <c r="E74" s="119">
        <v>4</v>
      </c>
      <c r="F74" s="118"/>
      <c r="G74" s="119"/>
      <c r="H74" s="118"/>
      <c r="I74" s="119" t="s">
        <v>11</v>
      </c>
      <c r="J74" s="118"/>
      <c r="K74" s="128"/>
      <c r="L74" s="121"/>
      <c r="M74" s="122" t="s">
        <v>993</v>
      </c>
      <c r="N74" s="124"/>
    </row>
    <row r="75" spans="3:14" x14ac:dyDescent="0.25">
      <c r="C75" s="140"/>
      <c r="D75" s="141" t="s">
        <v>1115</v>
      </c>
      <c r="E75" s="126"/>
      <c r="F75" s="127"/>
      <c r="G75" s="126"/>
      <c r="H75" s="127"/>
      <c r="I75" s="126" t="s">
        <v>11</v>
      </c>
      <c r="J75" s="141" t="s">
        <v>1115</v>
      </c>
      <c r="K75" s="129"/>
      <c r="L75" s="139"/>
      <c r="M75" s="134"/>
      <c r="N75" s="130"/>
    </row>
    <row r="76" spans="3:14" x14ac:dyDescent="0.25">
      <c r="C76" s="117"/>
      <c r="D76" s="118" t="s">
        <v>1116</v>
      </c>
      <c r="E76" s="119"/>
      <c r="F76" s="118"/>
      <c r="G76" s="119"/>
      <c r="H76" s="118"/>
      <c r="I76" s="119" t="s">
        <v>11</v>
      </c>
      <c r="J76" s="120"/>
      <c r="K76" s="128"/>
      <c r="L76" s="121"/>
      <c r="M76" s="122"/>
      <c r="N76" s="124"/>
    </row>
    <row r="77" spans="3:14" x14ac:dyDescent="0.25">
      <c r="C77" s="117"/>
      <c r="D77" s="118" t="s">
        <v>1117</v>
      </c>
      <c r="E77" s="119"/>
      <c r="F77" s="118"/>
      <c r="G77" s="119"/>
      <c r="H77" s="118"/>
      <c r="I77" s="119" t="s">
        <v>11</v>
      </c>
      <c r="J77" s="120"/>
      <c r="K77" s="128"/>
      <c r="L77" s="121"/>
      <c r="M77" s="122"/>
      <c r="N77" s="124"/>
    </row>
    <row r="78" spans="3:14" x14ac:dyDescent="0.25">
      <c r="C78" s="142" t="s">
        <v>878</v>
      </c>
      <c r="D78" s="142"/>
      <c r="E78" s="142"/>
      <c r="F78" s="142"/>
      <c r="G78" s="142"/>
      <c r="H78" s="143"/>
      <c r="I78" s="142"/>
      <c r="J78" s="142"/>
      <c r="K78" s="142"/>
      <c r="L78" s="142"/>
      <c r="M78" s="142"/>
      <c r="N78" s="142"/>
    </row>
  </sheetData>
  <sheetProtection algorithmName="SHA-512" hashValue="WJs7p1IJHzZbHuS46OeEViiPM0mH05cYi0l1ynpIeFVDCuFxkP8+ttmqa95I6m34nvyvxIu1UPqLKGNeA89QDA==" saltValue="iwOhyz2BkZ4TYEWY+Gmxxw==" spinCount="100000" sheet="1" objects="1" scenarios="1" selectLockedCells="1"/>
  <dataValidations count="2">
    <dataValidation type="list" errorStyle="warning" showInputMessage="1" showErrorMessage="1" errorTitle="SmartDox" error="The value you entered for the dropdown is not valid." sqref="L28 L25 L22 L19" xr:uid="{00000000-0002-0000-0500-000000000000}">
      <formula1>SD_D_PL_YesNo_Name</formula1>
    </dataValidation>
    <dataValidation type="textLength" allowBlank="1" showInputMessage="1" showErrorMessage="1" error="Max 50 Characters" sqref="N9:N39" xr:uid="{F23AD069-E1FB-4FBA-994E-E59AA5D65283}">
      <formula1>0</formula1>
      <formula2>50</formula2>
    </dataValidation>
  </dataValidations>
  <pageMargins left="0.7" right="0.7" top="0.75" bottom="0.75" header="0.3" footer="0.3"/>
  <pageSetup orientation="portrait" horizontalDpi="4294967295" verticalDpi="4294967295" r:id="rId1"/>
  <drawing r:id="rId2"/>
  <legacy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157D-4823-4BBA-8DEA-51289410E72B}">
  <sheetPr>
    <pageSetUpPr fitToPage="1"/>
  </sheetPr>
  <dimension ref="A1:C113"/>
  <sheetViews>
    <sheetView showGridLines="0" zoomScale="70" zoomScaleNormal="70" zoomScaleSheetLayoutView="85" workbookViewId="0">
      <pane ySplit="3" topLeftCell="A4" activePane="bottomLeft" state="frozen"/>
      <selection pane="bottomLeft" sqref="A1:C1"/>
    </sheetView>
  </sheetViews>
  <sheetFormatPr defaultRowHeight="15" x14ac:dyDescent="0.25"/>
  <cols>
    <col min="1" max="1" width="17.85546875" style="99" customWidth="1"/>
    <col min="2" max="2" width="43.7109375" style="99" customWidth="1"/>
    <col min="3" max="3" width="96" style="99" customWidth="1"/>
    <col min="4" max="4" width="5.7109375" style="99" customWidth="1"/>
    <col min="5" max="16384" width="9.140625" style="99"/>
  </cols>
  <sheetData>
    <row r="1" spans="1:3" s="210" customFormat="1" ht="20.25" customHeight="1" x14ac:dyDescent="0.25">
      <c r="A1" s="655" t="s">
        <v>1246</v>
      </c>
      <c r="B1" s="656"/>
      <c r="C1" s="657"/>
    </row>
    <row r="2" spans="1:3" s="268" customFormat="1" ht="18.75" x14ac:dyDescent="0.25">
      <c r="A2" s="658"/>
      <c r="B2" s="659"/>
      <c r="C2" s="660"/>
    </row>
    <row r="3" spans="1:3" s="269" customFormat="1" ht="18" x14ac:dyDescent="0.25">
      <c r="A3" s="632" t="s">
        <v>1285</v>
      </c>
      <c r="B3" s="633" t="s">
        <v>881</v>
      </c>
      <c r="C3" s="634" t="s">
        <v>1247</v>
      </c>
    </row>
    <row r="4" spans="1:3" x14ac:dyDescent="0.25">
      <c r="A4" s="270"/>
      <c r="B4" s="271"/>
      <c r="C4" s="272"/>
    </row>
    <row r="5" spans="1:3" x14ac:dyDescent="0.25">
      <c r="A5" s="270"/>
      <c r="B5" s="271"/>
      <c r="C5" s="272"/>
    </row>
    <row r="6" spans="1:3" s="273" customFormat="1" ht="75" x14ac:dyDescent="0.25">
      <c r="A6" s="212">
        <v>1120.01</v>
      </c>
      <c r="B6" s="209" t="s">
        <v>1120</v>
      </c>
      <c r="C6" s="213" t="s">
        <v>1548</v>
      </c>
    </row>
    <row r="7" spans="1:3" s="273" customFormat="1" ht="60" x14ac:dyDescent="0.25">
      <c r="A7" s="212">
        <v>1121.01</v>
      </c>
      <c r="B7" s="209" t="s">
        <v>19</v>
      </c>
      <c r="C7" s="213" t="s">
        <v>1549</v>
      </c>
    </row>
    <row r="8" spans="1:3" s="273" customFormat="1" ht="60" x14ac:dyDescent="0.25">
      <c r="A8" s="212">
        <v>1125.1099999999999</v>
      </c>
      <c r="B8" s="209" t="s">
        <v>24</v>
      </c>
      <c r="C8" s="213" t="s">
        <v>1550</v>
      </c>
    </row>
    <row r="9" spans="1:3" s="273" customFormat="1" ht="60" x14ac:dyDescent="0.25">
      <c r="A9" s="212">
        <v>1130.01</v>
      </c>
      <c r="B9" s="209" t="s">
        <v>1251</v>
      </c>
      <c r="C9" s="213" t="s">
        <v>1551</v>
      </c>
    </row>
    <row r="10" spans="1:3" s="273" customFormat="1" ht="75" x14ac:dyDescent="0.25">
      <c r="A10" s="212">
        <v>1130.02</v>
      </c>
      <c r="B10" s="209" t="s">
        <v>31</v>
      </c>
      <c r="C10" s="213" t="s">
        <v>1552</v>
      </c>
    </row>
    <row r="11" spans="1:3" s="273" customFormat="1" ht="90" x14ac:dyDescent="0.25">
      <c r="A11" s="212">
        <v>1140.01</v>
      </c>
      <c r="B11" s="209" t="s">
        <v>51</v>
      </c>
      <c r="C11" s="215" t="s">
        <v>1553</v>
      </c>
    </row>
    <row r="12" spans="1:3" s="273" customFormat="1" ht="60" x14ac:dyDescent="0.25">
      <c r="A12" s="212">
        <v>1140.9100000000001</v>
      </c>
      <c r="B12" s="209" t="s">
        <v>1252</v>
      </c>
      <c r="C12" s="213" t="s">
        <v>1554</v>
      </c>
    </row>
    <row r="13" spans="1:3" s="273" customFormat="1" ht="45" x14ac:dyDescent="0.25">
      <c r="A13" s="212">
        <v>1145.01</v>
      </c>
      <c r="B13" s="209" t="s">
        <v>1253</v>
      </c>
      <c r="C13" s="213" t="s">
        <v>1555</v>
      </c>
    </row>
    <row r="14" spans="1:3" s="273" customFormat="1" ht="60" x14ac:dyDescent="0.25">
      <c r="A14" s="212">
        <v>1160.01</v>
      </c>
      <c r="B14" s="209" t="s">
        <v>1457</v>
      </c>
      <c r="C14" s="213" t="s">
        <v>1556</v>
      </c>
    </row>
    <row r="15" spans="1:3" s="273" customFormat="1" ht="60" x14ac:dyDescent="0.25">
      <c r="A15" s="212">
        <v>1160.1099999999999</v>
      </c>
      <c r="B15" s="209" t="s">
        <v>69</v>
      </c>
      <c r="C15" s="213" t="s">
        <v>1557</v>
      </c>
    </row>
    <row r="16" spans="1:3" s="273" customFormat="1" ht="45" x14ac:dyDescent="0.25">
      <c r="A16" s="212">
        <v>1170.1099999999999</v>
      </c>
      <c r="B16" s="209" t="s">
        <v>1254</v>
      </c>
      <c r="C16" s="213" t="s">
        <v>1558</v>
      </c>
    </row>
    <row r="17" spans="1:3" s="273" customFormat="1" ht="60" x14ac:dyDescent="0.25">
      <c r="A17" s="212">
        <v>1170.21</v>
      </c>
      <c r="B17" s="209" t="s">
        <v>1255</v>
      </c>
      <c r="C17" s="213" t="s">
        <v>1559</v>
      </c>
    </row>
    <row r="18" spans="1:3" s="273" customFormat="1" ht="75" x14ac:dyDescent="0.25">
      <c r="A18" s="212">
        <v>1190.01</v>
      </c>
      <c r="B18" s="209" t="s">
        <v>81</v>
      </c>
      <c r="C18" s="213" t="s">
        <v>1560</v>
      </c>
    </row>
    <row r="19" spans="1:3" s="273" customFormat="1" ht="90" x14ac:dyDescent="0.25">
      <c r="A19" s="212">
        <v>1191.01</v>
      </c>
      <c r="B19" s="209" t="s">
        <v>1129</v>
      </c>
      <c r="C19" s="213" t="s">
        <v>1561</v>
      </c>
    </row>
    <row r="20" spans="1:3" s="274" customFormat="1" ht="15.75" x14ac:dyDescent="0.25">
      <c r="A20" s="638" t="s">
        <v>1250</v>
      </c>
      <c r="B20" s="639" t="s">
        <v>1454</v>
      </c>
      <c r="C20" s="640" t="s">
        <v>1468</v>
      </c>
    </row>
    <row r="21" spans="1:3" x14ac:dyDescent="0.25">
      <c r="A21" s="270"/>
      <c r="B21" s="271"/>
      <c r="C21" s="272"/>
    </row>
    <row r="22" spans="1:3" s="273" customFormat="1" ht="45" x14ac:dyDescent="0.25">
      <c r="A22" s="212">
        <v>1210.01</v>
      </c>
      <c r="B22" s="209" t="s">
        <v>1130</v>
      </c>
      <c r="C22" s="213" t="s">
        <v>1562</v>
      </c>
    </row>
    <row r="23" spans="1:3" s="274" customFormat="1" ht="15.75" x14ac:dyDescent="0.25">
      <c r="A23" s="638" t="s">
        <v>1256</v>
      </c>
      <c r="B23" s="639" t="s">
        <v>137</v>
      </c>
      <c r="C23" s="640" t="s">
        <v>1257</v>
      </c>
    </row>
    <row r="24" spans="1:3" x14ac:dyDescent="0.25">
      <c r="A24" s="270"/>
      <c r="B24" s="271"/>
      <c r="C24" s="272"/>
    </row>
    <row r="25" spans="1:3" s="273" customFormat="1" ht="60" x14ac:dyDescent="0.25">
      <c r="A25" s="212">
        <v>1310.01</v>
      </c>
      <c r="B25" s="209" t="s">
        <v>156</v>
      </c>
      <c r="C25" s="213" t="s">
        <v>1563</v>
      </c>
    </row>
    <row r="26" spans="1:3" s="273" customFormat="1" ht="45" x14ac:dyDescent="0.25">
      <c r="A26" s="212">
        <v>1310.21</v>
      </c>
      <c r="B26" s="209" t="s">
        <v>1131</v>
      </c>
      <c r="C26" s="213" t="s">
        <v>1564</v>
      </c>
    </row>
    <row r="27" spans="1:3" s="273" customFormat="1" ht="45" x14ac:dyDescent="0.25">
      <c r="A27" s="224">
        <v>1310.22</v>
      </c>
      <c r="B27" s="209" t="s">
        <v>1132</v>
      </c>
      <c r="C27" s="213" t="s">
        <v>1565</v>
      </c>
    </row>
    <row r="28" spans="1:3" s="273" customFormat="1" ht="75" x14ac:dyDescent="0.25">
      <c r="A28" s="212">
        <v>1320.01</v>
      </c>
      <c r="B28" s="209" t="s">
        <v>1260</v>
      </c>
      <c r="C28" s="213" t="s">
        <v>1566</v>
      </c>
    </row>
    <row r="29" spans="1:3" s="273" customFormat="1" ht="60" x14ac:dyDescent="0.25">
      <c r="A29" s="212">
        <v>1330.01</v>
      </c>
      <c r="B29" s="209" t="s">
        <v>173</v>
      </c>
      <c r="C29" s="213" t="s">
        <v>1567</v>
      </c>
    </row>
    <row r="30" spans="1:3" s="273" customFormat="1" ht="90" x14ac:dyDescent="0.25">
      <c r="A30" s="212">
        <v>1340</v>
      </c>
      <c r="B30" s="209" t="s">
        <v>176</v>
      </c>
      <c r="C30" s="213" t="s">
        <v>1568</v>
      </c>
    </row>
    <row r="31" spans="1:3" s="273" customFormat="1" ht="60" x14ac:dyDescent="0.25">
      <c r="A31" s="212">
        <v>1360.01</v>
      </c>
      <c r="B31" s="209" t="s">
        <v>1134</v>
      </c>
      <c r="C31" s="213" t="s">
        <v>1569</v>
      </c>
    </row>
    <row r="32" spans="1:3" s="273" customFormat="1" ht="45" x14ac:dyDescent="0.25">
      <c r="A32" s="212">
        <v>1360.41</v>
      </c>
      <c r="B32" s="209" t="s">
        <v>1135</v>
      </c>
      <c r="C32" s="213" t="s">
        <v>1570</v>
      </c>
    </row>
    <row r="33" spans="1:3" s="273" customFormat="1" ht="45" x14ac:dyDescent="0.25">
      <c r="A33" s="212">
        <v>1380.01</v>
      </c>
      <c r="B33" s="209" t="s">
        <v>202</v>
      </c>
      <c r="C33" s="213" t="s">
        <v>1571</v>
      </c>
    </row>
    <row r="34" spans="1:3" s="274" customFormat="1" ht="15.75" x14ac:dyDescent="0.25">
      <c r="A34" s="638" t="s">
        <v>1258</v>
      </c>
      <c r="B34" s="639" t="s">
        <v>1453</v>
      </c>
      <c r="C34" s="640" t="s">
        <v>1259</v>
      </c>
    </row>
    <row r="35" spans="1:3" x14ac:dyDescent="0.25">
      <c r="A35" s="270"/>
      <c r="B35" s="271"/>
      <c r="C35" s="272"/>
    </row>
    <row r="36" spans="1:3" s="273" customFormat="1" ht="45" x14ac:dyDescent="0.25">
      <c r="A36" s="212">
        <v>1410</v>
      </c>
      <c r="B36" s="209" t="s">
        <v>205</v>
      </c>
      <c r="C36" s="213" t="s">
        <v>1572</v>
      </c>
    </row>
    <row r="37" spans="1:3" s="273" customFormat="1" ht="75" x14ac:dyDescent="0.25">
      <c r="A37" s="212">
        <v>1420</v>
      </c>
      <c r="B37" s="209" t="s">
        <v>209</v>
      </c>
      <c r="C37" s="213" t="s">
        <v>1573</v>
      </c>
    </row>
    <row r="38" spans="1:3" s="273" customFormat="1" ht="75" x14ac:dyDescent="0.25">
      <c r="A38" s="212">
        <v>1440.01</v>
      </c>
      <c r="B38" s="209" t="s">
        <v>219</v>
      </c>
      <c r="C38" s="213" t="s">
        <v>1574</v>
      </c>
    </row>
    <row r="39" spans="1:3" s="273" customFormat="1" ht="75" x14ac:dyDescent="0.25">
      <c r="A39" s="212">
        <v>1450.01</v>
      </c>
      <c r="B39" s="209" t="s">
        <v>225</v>
      </c>
      <c r="C39" s="213" t="s">
        <v>1575</v>
      </c>
    </row>
    <row r="40" spans="1:3" s="273" customFormat="1" ht="60" x14ac:dyDescent="0.25">
      <c r="A40" s="212">
        <v>1450.31</v>
      </c>
      <c r="B40" s="209" t="s">
        <v>1137</v>
      </c>
      <c r="C40" s="213" t="s">
        <v>1576</v>
      </c>
    </row>
    <row r="41" spans="1:3" s="273" customFormat="1" ht="60" x14ac:dyDescent="0.25">
      <c r="A41" s="212">
        <v>1450.91</v>
      </c>
      <c r="B41" s="209" t="s">
        <v>228</v>
      </c>
      <c r="C41" s="213" t="s">
        <v>1577</v>
      </c>
    </row>
    <row r="42" spans="1:3" s="273" customFormat="1" ht="45" x14ac:dyDescent="0.25">
      <c r="A42" s="212">
        <v>1470</v>
      </c>
      <c r="B42" s="209" t="s">
        <v>230</v>
      </c>
      <c r="C42" s="213" t="s">
        <v>1578</v>
      </c>
    </row>
    <row r="43" spans="1:3" s="273" customFormat="1" ht="60" x14ac:dyDescent="0.25">
      <c r="A43" s="212">
        <v>1480</v>
      </c>
      <c r="B43" s="209" t="s">
        <v>234</v>
      </c>
      <c r="C43" s="213" t="s">
        <v>1579</v>
      </c>
    </row>
    <row r="44" spans="1:3" s="273" customFormat="1" ht="45" x14ac:dyDescent="0.25">
      <c r="A44" s="212">
        <v>1490.01</v>
      </c>
      <c r="B44" s="209" t="s">
        <v>236</v>
      </c>
      <c r="C44" s="213" t="s">
        <v>1580</v>
      </c>
    </row>
    <row r="45" spans="1:3" s="273" customFormat="1" ht="45" x14ac:dyDescent="0.25">
      <c r="A45" s="212">
        <v>1490.11</v>
      </c>
      <c r="B45" s="209" t="s">
        <v>237</v>
      </c>
      <c r="C45" s="213" t="s">
        <v>1581</v>
      </c>
    </row>
    <row r="46" spans="1:3" s="274" customFormat="1" ht="15.75" x14ac:dyDescent="0.25">
      <c r="A46" s="638" t="s">
        <v>1261</v>
      </c>
      <c r="B46" s="639" t="s">
        <v>1452</v>
      </c>
      <c r="C46" s="640" t="s">
        <v>1469</v>
      </c>
    </row>
    <row r="47" spans="1:3" x14ac:dyDescent="0.25">
      <c r="A47" s="270"/>
      <c r="B47" s="271"/>
      <c r="C47" s="272"/>
    </row>
    <row r="48" spans="1:3" s="273" customFormat="1" ht="60" x14ac:dyDescent="0.25">
      <c r="A48" s="212">
        <v>1510.01</v>
      </c>
      <c r="B48" s="209" t="s">
        <v>242</v>
      </c>
      <c r="C48" s="213" t="s">
        <v>1582</v>
      </c>
    </row>
    <row r="49" spans="1:3" s="273" customFormat="1" ht="45" x14ac:dyDescent="0.25">
      <c r="A49" s="212">
        <v>1515.01</v>
      </c>
      <c r="B49" s="209" t="s">
        <v>245</v>
      </c>
      <c r="C49" s="213" t="s">
        <v>1583</v>
      </c>
    </row>
    <row r="50" spans="1:3" s="273" customFormat="1" ht="60" x14ac:dyDescent="0.25">
      <c r="A50" s="212">
        <v>1530.01</v>
      </c>
      <c r="B50" s="209" t="s">
        <v>1141</v>
      </c>
      <c r="C50" s="213" t="s">
        <v>1584</v>
      </c>
    </row>
    <row r="51" spans="1:3" s="274" customFormat="1" ht="15.75" x14ac:dyDescent="0.25">
      <c r="A51" s="638" t="s">
        <v>1262</v>
      </c>
      <c r="B51" s="639" t="s">
        <v>1263</v>
      </c>
      <c r="C51" s="641" t="s">
        <v>1264</v>
      </c>
    </row>
    <row r="52" spans="1:3" x14ac:dyDescent="0.25">
      <c r="A52" s="270"/>
      <c r="B52" s="271"/>
      <c r="C52" s="272"/>
    </row>
    <row r="53" spans="1:3" s="273" customFormat="1" ht="60" x14ac:dyDescent="0.25">
      <c r="A53" s="212">
        <v>1910</v>
      </c>
      <c r="B53" s="209" t="s">
        <v>1268</v>
      </c>
      <c r="C53" s="213" t="s">
        <v>1585</v>
      </c>
    </row>
    <row r="54" spans="1:3" s="274" customFormat="1" ht="15.75" x14ac:dyDescent="0.25">
      <c r="A54" s="638" t="s">
        <v>1265</v>
      </c>
      <c r="B54" s="639" t="s">
        <v>1266</v>
      </c>
      <c r="C54" s="641" t="s">
        <v>1267</v>
      </c>
    </row>
    <row r="55" spans="1:3" s="273" customFormat="1" x14ac:dyDescent="0.25">
      <c r="A55" s="214"/>
      <c r="B55" s="209"/>
      <c r="C55" s="215"/>
    </row>
    <row r="56" spans="1:3" s="274" customFormat="1" ht="31.5" x14ac:dyDescent="0.25">
      <c r="A56" s="638" t="s">
        <v>1248</v>
      </c>
      <c r="B56" s="639" t="s">
        <v>1449</v>
      </c>
      <c r="C56" s="641" t="s">
        <v>1249</v>
      </c>
    </row>
    <row r="57" spans="1:3" x14ac:dyDescent="0.25">
      <c r="A57" s="270"/>
      <c r="B57" s="271"/>
      <c r="C57" s="272"/>
    </row>
    <row r="58" spans="1:3" x14ac:dyDescent="0.25">
      <c r="A58" s="270"/>
      <c r="B58" s="271"/>
      <c r="C58" s="272"/>
    </row>
    <row r="59" spans="1:3" s="273" customFormat="1" ht="60" x14ac:dyDescent="0.25">
      <c r="A59" s="212">
        <v>2105.0100000000002</v>
      </c>
      <c r="B59" s="209" t="s">
        <v>279</v>
      </c>
      <c r="C59" s="213" t="s">
        <v>1586</v>
      </c>
    </row>
    <row r="60" spans="1:3" s="273" customFormat="1" ht="90" x14ac:dyDescent="0.25">
      <c r="A60" s="212">
        <v>2110.0100000000002</v>
      </c>
      <c r="B60" s="209" t="s">
        <v>1272</v>
      </c>
      <c r="C60" s="213" t="s">
        <v>1587</v>
      </c>
    </row>
    <row r="61" spans="1:3" s="273" customFormat="1" ht="60" x14ac:dyDescent="0.25">
      <c r="A61" s="212">
        <v>2110.11</v>
      </c>
      <c r="B61" s="209" t="s">
        <v>284</v>
      </c>
      <c r="C61" s="213" t="s">
        <v>1588</v>
      </c>
    </row>
    <row r="62" spans="1:3" s="273" customFormat="1" ht="45" x14ac:dyDescent="0.25">
      <c r="A62" s="212">
        <v>2110.91</v>
      </c>
      <c r="B62" s="209" t="s">
        <v>1460</v>
      </c>
      <c r="C62" s="213" t="s">
        <v>1589</v>
      </c>
    </row>
    <row r="63" spans="1:3" s="273" customFormat="1" ht="75" x14ac:dyDescent="0.25">
      <c r="A63" s="212">
        <v>2112.0100000000002</v>
      </c>
      <c r="B63" s="209" t="s">
        <v>1461</v>
      </c>
      <c r="C63" s="213" t="s">
        <v>1590</v>
      </c>
    </row>
    <row r="64" spans="1:3" s="273" customFormat="1" ht="60" x14ac:dyDescent="0.25">
      <c r="A64" s="212">
        <v>2113.0100000000002</v>
      </c>
      <c r="B64" s="209" t="s">
        <v>290</v>
      </c>
      <c r="C64" s="213" t="s">
        <v>1591</v>
      </c>
    </row>
    <row r="65" spans="1:3" s="273" customFormat="1" ht="60" x14ac:dyDescent="0.25">
      <c r="A65" s="212">
        <v>2115.11</v>
      </c>
      <c r="B65" s="209" t="s">
        <v>298</v>
      </c>
      <c r="C65" s="213" t="s">
        <v>1592</v>
      </c>
    </row>
    <row r="66" spans="1:3" s="273" customFormat="1" ht="60" x14ac:dyDescent="0.25">
      <c r="A66" s="212">
        <v>2115.21</v>
      </c>
      <c r="B66" s="209" t="s">
        <v>1462</v>
      </c>
      <c r="C66" s="213" t="s">
        <v>1593</v>
      </c>
    </row>
    <row r="67" spans="1:3" s="273" customFormat="1" ht="60" x14ac:dyDescent="0.25">
      <c r="A67" s="212">
        <v>2120.0100000000002</v>
      </c>
      <c r="B67" s="209" t="s">
        <v>303</v>
      </c>
      <c r="C67" s="213" t="s">
        <v>1594</v>
      </c>
    </row>
    <row r="68" spans="1:3" s="273" customFormat="1" ht="60" x14ac:dyDescent="0.25">
      <c r="A68" s="212">
        <v>2120.11</v>
      </c>
      <c r="B68" s="209" t="s">
        <v>306</v>
      </c>
      <c r="C68" s="213" t="s">
        <v>1595</v>
      </c>
    </row>
    <row r="69" spans="1:3" s="273" customFormat="1" ht="60" x14ac:dyDescent="0.25">
      <c r="A69" s="212">
        <v>2120.31</v>
      </c>
      <c r="B69" s="209" t="s">
        <v>309</v>
      </c>
      <c r="C69" s="213" t="s">
        <v>1596</v>
      </c>
    </row>
    <row r="70" spans="1:3" s="273" customFormat="1" ht="45" x14ac:dyDescent="0.25">
      <c r="A70" s="212">
        <v>2130.0100000000002</v>
      </c>
      <c r="B70" s="209" t="s">
        <v>313</v>
      </c>
      <c r="C70" s="213" t="s">
        <v>1597</v>
      </c>
    </row>
    <row r="71" spans="1:3" s="273" customFormat="1" ht="45" x14ac:dyDescent="0.25">
      <c r="A71" s="212">
        <v>2130.31</v>
      </c>
      <c r="B71" s="209" t="s">
        <v>1273</v>
      </c>
      <c r="C71" s="213" t="s">
        <v>1598</v>
      </c>
    </row>
    <row r="72" spans="1:3" s="273" customFormat="1" ht="105" x14ac:dyDescent="0.25">
      <c r="A72" s="212">
        <v>2130.41</v>
      </c>
      <c r="B72" s="209" t="s">
        <v>333</v>
      </c>
      <c r="C72" s="213" t="s">
        <v>1599</v>
      </c>
    </row>
    <row r="73" spans="1:3" s="273" customFormat="1" ht="60" x14ac:dyDescent="0.25">
      <c r="A73" s="212">
        <v>2131.11</v>
      </c>
      <c r="B73" s="209" t="s">
        <v>1274</v>
      </c>
      <c r="C73" s="213" t="s">
        <v>1600</v>
      </c>
    </row>
    <row r="74" spans="1:3" s="273" customFormat="1" ht="60" x14ac:dyDescent="0.25">
      <c r="A74" s="212">
        <v>2131.12</v>
      </c>
      <c r="B74" s="209" t="s">
        <v>339</v>
      </c>
      <c r="C74" s="213" t="s">
        <v>1601</v>
      </c>
    </row>
    <row r="75" spans="1:3" s="273" customFormat="1" ht="60" x14ac:dyDescent="0.25">
      <c r="A75" s="212">
        <v>2131.21</v>
      </c>
      <c r="B75" s="209" t="s">
        <v>341</v>
      </c>
      <c r="C75" s="213" t="s">
        <v>1602</v>
      </c>
    </row>
    <row r="76" spans="1:3" s="273" customFormat="1" ht="60" x14ac:dyDescent="0.25">
      <c r="A76" s="212">
        <v>2131.31</v>
      </c>
      <c r="B76" s="209" t="s">
        <v>1463</v>
      </c>
      <c r="C76" s="213" t="s">
        <v>1603</v>
      </c>
    </row>
    <row r="77" spans="1:3" s="273" customFormat="1" ht="60" x14ac:dyDescent="0.25">
      <c r="A77" s="212">
        <v>2131.3200000000002</v>
      </c>
      <c r="B77" s="209" t="s">
        <v>345</v>
      </c>
      <c r="C77" s="213" t="s">
        <v>1604</v>
      </c>
    </row>
    <row r="78" spans="1:3" s="273" customFormat="1" ht="60" x14ac:dyDescent="0.25">
      <c r="A78" s="212">
        <v>2150.11</v>
      </c>
      <c r="B78" s="209" t="s">
        <v>1275</v>
      </c>
      <c r="C78" s="213" t="s">
        <v>1605</v>
      </c>
    </row>
    <row r="79" spans="1:3" s="273" customFormat="1" ht="45" x14ac:dyDescent="0.25">
      <c r="A79" s="212">
        <v>2160.0100000000002</v>
      </c>
      <c r="B79" s="209" t="s">
        <v>1276</v>
      </c>
      <c r="C79" s="213" t="s">
        <v>1606</v>
      </c>
    </row>
    <row r="80" spans="1:3" s="273" customFormat="1" ht="60" x14ac:dyDescent="0.25">
      <c r="A80" s="212">
        <v>2160.31</v>
      </c>
      <c r="B80" s="209" t="s">
        <v>1158</v>
      </c>
      <c r="C80" s="213" t="s">
        <v>1607</v>
      </c>
    </row>
    <row r="81" spans="1:3" s="273" customFormat="1" ht="60" x14ac:dyDescent="0.25">
      <c r="A81" s="212">
        <v>2160.3200000000002</v>
      </c>
      <c r="B81" s="209" t="s">
        <v>1464</v>
      </c>
      <c r="C81" s="213" t="s">
        <v>1608</v>
      </c>
    </row>
    <row r="82" spans="1:3" s="273" customFormat="1" ht="45" x14ac:dyDescent="0.25">
      <c r="A82" s="212">
        <v>2160.41</v>
      </c>
      <c r="B82" s="209" t="s">
        <v>1465</v>
      </c>
      <c r="C82" s="213" t="s">
        <v>1609</v>
      </c>
    </row>
    <row r="83" spans="1:3" s="273" customFormat="1" ht="45" x14ac:dyDescent="0.25">
      <c r="A83" s="212">
        <v>2160.5100000000002</v>
      </c>
      <c r="B83" s="209" t="s">
        <v>1466</v>
      </c>
      <c r="C83" s="213" t="s">
        <v>1610</v>
      </c>
    </row>
    <row r="84" spans="1:3" s="273" customFormat="1" ht="60" x14ac:dyDescent="0.25">
      <c r="A84" s="212">
        <v>2160.52</v>
      </c>
      <c r="B84" s="209" t="s">
        <v>1467</v>
      </c>
      <c r="C84" s="213" t="s">
        <v>1611</v>
      </c>
    </row>
    <row r="85" spans="1:3" s="273" customFormat="1" ht="45" x14ac:dyDescent="0.25">
      <c r="A85" s="212">
        <v>2170.11</v>
      </c>
      <c r="B85" s="209" t="s">
        <v>1277</v>
      </c>
      <c r="C85" s="213" t="s">
        <v>1612</v>
      </c>
    </row>
    <row r="86" spans="1:3" s="273" customFormat="1" ht="45" x14ac:dyDescent="0.25">
      <c r="A86" s="212">
        <v>2170.31</v>
      </c>
      <c r="B86" s="209" t="s">
        <v>1278</v>
      </c>
      <c r="C86" s="213" t="s">
        <v>1613</v>
      </c>
    </row>
    <row r="87" spans="1:3" s="273" customFormat="1" ht="45" x14ac:dyDescent="0.25">
      <c r="A87" s="212">
        <v>2180.0100000000002</v>
      </c>
      <c r="B87" s="209" t="s">
        <v>1165</v>
      </c>
      <c r="C87" s="213" t="s">
        <v>1614</v>
      </c>
    </row>
    <row r="88" spans="1:3" s="273" customFormat="1" ht="45" x14ac:dyDescent="0.25">
      <c r="A88" s="212">
        <v>2190.0100000000002</v>
      </c>
      <c r="B88" s="209" t="s">
        <v>1279</v>
      </c>
      <c r="C88" s="213" t="s">
        <v>1615</v>
      </c>
    </row>
    <row r="89" spans="1:3" s="273" customFormat="1" ht="90" x14ac:dyDescent="0.25">
      <c r="A89" s="212">
        <v>2191.0100000000002</v>
      </c>
      <c r="B89" s="209" t="s">
        <v>119</v>
      </c>
      <c r="C89" s="213" t="s">
        <v>1616</v>
      </c>
    </row>
    <row r="90" spans="1:3" s="273" customFormat="1" ht="60" x14ac:dyDescent="0.25">
      <c r="A90" s="212">
        <v>2210.0100000000002</v>
      </c>
      <c r="B90" s="209" t="s">
        <v>438</v>
      </c>
      <c r="C90" s="213" t="s">
        <v>1617</v>
      </c>
    </row>
    <row r="91" spans="1:3" s="274" customFormat="1" ht="15.75" x14ac:dyDescent="0.25">
      <c r="A91" s="638" t="s">
        <v>1271</v>
      </c>
      <c r="B91" s="639" t="s">
        <v>1438</v>
      </c>
      <c r="C91" s="641" t="s">
        <v>1470</v>
      </c>
    </row>
    <row r="92" spans="1:3" x14ac:dyDescent="0.25">
      <c r="A92" s="270"/>
      <c r="B92" s="271"/>
      <c r="C92" s="272"/>
    </row>
    <row r="93" spans="1:3" s="273" customFormat="1" ht="75" x14ac:dyDescent="0.25">
      <c r="A93" s="212">
        <v>2310.0100000000002</v>
      </c>
      <c r="B93" s="209" t="s">
        <v>1281</v>
      </c>
      <c r="C93" s="213" t="s">
        <v>1618</v>
      </c>
    </row>
    <row r="94" spans="1:3" s="273" customFormat="1" ht="75" x14ac:dyDescent="0.25">
      <c r="A94" s="212">
        <v>2310.31</v>
      </c>
      <c r="B94" s="209" t="s">
        <v>453</v>
      </c>
      <c r="C94" s="213" t="s">
        <v>1619</v>
      </c>
    </row>
    <row r="95" spans="1:3" s="273" customFormat="1" ht="75" x14ac:dyDescent="0.25">
      <c r="A95" s="212">
        <v>2310.3200000000002</v>
      </c>
      <c r="B95" s="209" t="s">
        <v>454</v>
      </c>
      <c r="C95" s="213" t="s">
        <v>1620</v>
      </c>
    </row>
    <row r="96" spans="1:3" s="273" customFormat="1" ht="90" x14ac:dyDescent="0.25">
      <c r="A96" s="212">
        <v>2310.33</v>
      </c>
      <c r="B96" s="209" t="s">
        <v>456</v>
      </c>
      <c r="C96" s="213" t="s">
        <v>1621</v>
      </c>
    </row>
    <row r="97" spans="1:3" s="273" customFormat="1" ht="75" x14ac:dyDescent="0.25">
      <c r="A97" s="212">
        <v>2310.41</v>
      </c>
      <c r="B97" s="209" t="s">
        <v>458</v>
      </c>
      <c r="C97" s="213" t="s">
        <v>1622</v>
      </c>
    </row>
    <row r="98" spans="1:3" s="273" customFormat="1" ht="75" x14ac:dyDescent="0.25">
      <c r="A98" s="212">
        <v>2310.5100000000002</v>
      </c>
      <c r="B98" s="209" t="s">
        <v>1170</v>
      </c>
      <c r="C98" s="213" t="s">
        <v>1623</v>
      </c>
    </row>
    <row r="99" spans="1:3" s="273" customFormat="1" ht="75" x14ac:dyDescent="0.25">
      <c r="A99" s="212">
        <v>2310.52</v>
      </c>
      <c r="B99" s="209" t="s">
        <v>462</v>
      </c>
      <c r="C99" s="213" t="s">
        <v>1624</v>
      </c>
    </row>
    <row r="100" spans="1:3" s="273" customFormat="1" ht="75" x14ac:dyDescent="0.25">
      <c r="A100" s="212">
        <v>2320.11</v>
      </c>
      <c r="B100" s="209" t="s">
        <v>1282</v>
      </c>
      <c r="C100" s="213" t="s">
        <v>1625</v>
      </c>
    </row>
    <row r="101" spans="1:3" s="273" customFormat="1" ht="75" x14ac:dyDescent="0.25">
      <c r="A101" s="212">
        <v>2320.31</v>
      </c>
      <c r="B101" s="209" t="s">
        <v>1283</v>
      </c>
      <c r="C101" s="215" t="s">
        <v>1626</v>
      </c>
    </row>
    <row r="102" spans="1:3" s="273" customFormat="1" ht="45" x14ac:dyDescent="0.25">
      <c r="A102" s="212">
        <v>2390.0100000000002</v>
      </c>
      <c r="B102" s="209" t="s">
        <v>504</v>
      </c>
      <c r="C102" s="213" t="s">
        <v>1627</v>
      </c>
    </row>
    <row r="103" spans="1:3" s="274" customFormat="1" ht="15.75" x14ac:dyDescent="0.25">
      <c r="A103" s="638" t="s">
        <v>1280</v>
      </c>
      <c r="B103" s="639" t="s">
        <v>1451</v>
      </c>
      <c r="C103" s="641" t="s">
        <v>1471</v>
      </c>
    </row>
    <row r="104" spans="1:3" s="273" customFormat="1" x14ac:dyDescent="0.25">
      <c r="A104" s="214"/>
      <c r="B104" s="209"/>
      <c r="C104" s="215"/>
    </row>
    <row r="105" spans="1:3" s="274" customFormat="1" ht="15.75" x14ac:dyDescent="0.25">
      <c r="A105" s="638" t="s">
        <v>1269</v>
      </c>
      <c r="B105" s="639" t="s">
        <v>1450</v>
      </c>
      <c r="C105" s="641" t="s">
        <v>1270</v>
      </c>
    </row>
    <row r="106" spans="1:3" s="273" customFormat="1" x14ac:dyDescent="0.25">
      <c r="A106" s="212"/>
      <c r="B106" s="209"/>
      <c r="C106" s="213"/>
    </row>
    <row r="107" spans="1:3" x14ac:dyDescent="0.25">
      <c r="A107" s="270"/>
      <c r="B107" s="271"/>
      <c r="C107" s="272"/>
    </row>
    <row r="108" spans="1:3" s="273" customFormat="1" ht="60" x14ac:dyDescent="0.25">
      <c r="A108" s="212">
        <v>3110.11</v>
      </c>
      <c r="B108" s="209" t="s">
        <v>1174</v>
      </c>
      <c r="C108" s="213" t="s">
        <v>1628</v>
      </c>
    </row>
    <row r="109" spans="1:3" s="274" customFormat="1" ht="15.75" x14ac:dyDescent="0.25">
      <c r="A109" s="638" t="s">
        <v>1284</v>
      </c>
      <c r="B109" s="639" t="s">
        <v>506</v>
      </c>
      <c r="C109" s="641" t="s">
        <v>1534</v>
      </c>
    </row>
    <row r="110" spans="1:3" x14ac:dyDescent="0.25">
      <c r="A110" s="270"/>
      <c r="B110" s="271"/>
      <c r="C110" s="272"/>
    </row>
    <row r="111" spans="1:3" x14ac:dyDescent="0.25">
      <c r="A111" s="270"/>
      <c r="B111" s="271"/>
      <c r="C111" s="272"/>
    </row>
    <row r="113" s="99" customFormat="1" x14ac:dyDescent="0.25"/>
  </sheetData>
  <sheetProtection algorithmName="SHA-512" hashValue="LkCy0F/2twc46E33JRj+G2yRzS9rt0ivS7FL14kqttGWvKsk68YYV8A4KM510n+8k1DhstjwX4rwxJXjnUxvXg==" saltValue="8HvRh0SbFv73Me0T0df1xg==" spinCount="100000" sheet="1" objects="1" scenarios="1" selectLockedCells="1"/>
  <mergeCells count="2">
    <mergeCell ref="A1:C1"/>
    <mergeCell ref="A2:C2"/>
  </mergeCells>
  <pageMargins left="0.7" right="0.40250000000000002" top="0.75" bottom="0.75" header="0.3" footer="0.3"/>
  <pageSetup scale="59" fitToHeight="0" orientation="portrait" r:id="rId1"/>
  <rowBreaks count="2" manualBreakCount="2">
    <brk id="42" max="2" man="1"/>
    <brk id="82"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9841C-0376-4277-9B5A-08221BC966FA}">
  <sheetPr>
    <pageSetUpPr fitToPage="1"/>
  </sheetPr>
  <dimension ref="A1:C144"/>
  <sheetViews>
    <sheetView showGridLines="0" zoomScale="70" zoomScaleNormal="70" zoomScaleSheetLayoutView="85" workbookViewId="0">
      <pane ySplit="3" topLeftCell="A4" activePane="bottomLeft" state="frozen"/>
      <selection pane="bottomLeft" sqref="A1:C1"/>
    </sheetView>
  </sheetViews>
  <sheetFormatPr defaultRowHeight="12.75" x14ac:dyDescent="0.25"/>
  <cols>
    <col min="1" max="1" width="19.28515625" style="101" customWidth="1"/>
    <col min="2" max="2" width="53.42578125" style="101" customWidth="1"/>
    <col min="3" max="3" width="118.7109375" style="101" customWidth="1"/>
    <col min="4" max="5" width="8" style="101" customWidth="1"/>
    <col min="6" max="16384" width="9.140625" style="101"/>
  </cols>
  <sheetData>
    <row r="1" spans="1:3" s="99" customFormat="1" ht="20.25" x14ac:dyDescent="0.25">
      <c r="A1" s="655" t="s">
        <v>1733</v>
      </c>
      <c r="B1" s="656"/>
      <c r="C1" s="657"/>
    </row>
    <row r="2" spans="1:3" s="100" customFormat="1" ht="18.75" x14ac:dyDescent="0.25">
      <c r="A2" s="661"/>
      <c r="B2" s="661"/>
      <c r="C2" s="661"/>
    </row>
    <row r="3" spans="1:3" s="211" customFormat="1" ht="18" x14ac:dyDescent="0.25">
      <c r="A3" s="635" t="s">
        <v>1285</v>
      </c>
      <c r="B3" s="636" t="s">
        <v>881</v>
      </c>
      <c r="C3" s="637" t="s">
        <v>1247</v>
      </c>
    </row>
    <row r="4" spans="1:3" s="100" customFormat="1" x14ac:dyDescent="0.25">
      <c r="A4" s="221"/>
      <c r="B4" s="222"/>
      <c r="C4" s="223"/>
    </row>
    <row r="5" spans="1:3" s="100" customFormat="1" x14ac:dyDescent="0.25">
      <c r="A5" s="221"/>
      <c r="B5" s="222"/>
      <c r="C5" s="223"/>
    </row>
    <row r="6" spans="1:3" s="102" customFormat="1" ht="60" x14ac:dyDescent="0.25">
      <c r="A6" s="212">
        <v>5120.1099999999997</v>
      </c>
      <c r="B6" s="209" t="s">
        <v>517</v>
      </c>
      <c r="C6" s="213" t="s">
        <v>1629</v>
      </c>
    </row>
    <row r="7" spans="1:3" s="102" customFormat="1" ht="60" x14ac:dyDescent="0.25">
      <c r="A7" s="212">
        <v>5120.21</v>
      </c>
      <c r="B7" s="209" t="s">
        <v>519</v>
      </c>
      <c r="C7" s="213" t="s">
        <v>1630</v>
      </c>
    </row>
    <row r="8" spans="1:3" s="102" customFormat="1" ht="45" x14ac:dyDescent="0.25">
      <c r="A8" s="212">
        <v>5140.01</v>
      </c>
      <c r="B8" s="209" t="s">
        <v>1290</v>
      </c>
      <c r="C8" s="213" t="s">
        <v>1631</v>
      </c>
    </row>
    <row r="9" spans="1:3" s="102" customFormat="1" ht="45" x14ac:dyDescent="0.25">
      <c r="A9" s="212">
        <v>5170.01</v>
      </c>
      <c r="B9" s="209" t="s">
        <v>1291</v>
      </c>
      <c r="C9" s="213" t="s">
        <v>1632</v>
      </c>
    </row>
    <row r="10" spans="1:3" s="102" customFormat="1" ht="60" x14ac:dyDescent="0.25">
      <c r="A10" s="212">
        <v>5180.01</v>
      </c>
      <c r="B10" s="209" t="s">
        <v>531</v>
      </c>
      <c r="C10" s="213" t="s">
        <v>1633</v>
      </c>
    </row>
    <row r="11" spans="1:3" s="102" customFormat="1" ht="45" x14ac:dyDescent="0.25">
      <c r="A11" s="212">
        <v>5190.01</v>
      </c>
      <c r="B11" s="209" t="s">
        <v>534</v>
      </c>
      <c r="C11" s="213" t="s">
        <v>1634</v>
      </c>
    </row>
    <row r="12" spans="1:3" s="102" customFormat="1" ht="75" x14ac:dyDescent="0.25">
      <c r="A12" s="212">
        <v>5190.1099999999997</v>
      </c>
      <c r="B12" s="209" t="s">
        <v>535</v>
      </c>
      <c r="C12" s="213" t="s">
        <v>1635</v>
      </c>
    </row>
    <row r="13" spans="1:3" s="102" customFormat="1" ht="45" x14ac:dyDescent="0.25">
      <c r="A13" s="212">
        <v>5190.12</v>
      </c>
      <c r="B13" s="209" t="s">
        <v>537</v>
      </c>
      <c r="C13" s="213" t="s">
        <v>1636</v>
      </c>
    </row>
    <row r="14" spans="1:3" s="102" customFormat="1" ht="60" x14ac:dyDescent="0.25">
      <c r="A14" s="212">
        <v>5190.13</v>
      </c>
      <c r="B14" s="209" t="s">
        <v>539</v>
      </c>
      <c r="C14" s="213" t="s">
        <v>1637</v>
      </c>
    </row>
    <row r="15" spans="1:3" s="102" customFormat="1" ht="90" x14ac:dyDescent="0.25">
      <c r="A15" s="212">
        <v>5190.1400000000003</v>
      </c>
      <c r="B15" s="209" t="s">
        <v>540</v>
      </c>
      <c r="C15" s="213" t="s">
        <v>1638</v>
      </c>
    </row>
    <row r="16" spans="1:3" s="102" customFormat="1" ht="15" x14ac:dyDescent="0.25">
      <c r="A16" s="642" t="s">
        <v>1288</v>
      </c>
      <c r="B16" s="643" t="s">
        <v>513</v>
      </c>
      <c r="C16" s="644" t="s">
        <v>1289</v>
      </c>
    </row>
    <row r="17" spans="1:3" s="100" customFormat="1" x14ac:dyDescent="0.25">
      <c r="A17" s="221"/>
      <c r="B17" s="222"/>
      <c r="C17" s="223"/>
    </row>
    <row r="18" spans="1:3" s="102" customFormat="1" ht="60" x14ac:dyDescent="0.25">
      <c r="A18" s="212">
        <v>5220.01</v>
      </c>
      <c r="B18" s="209" t="s">
        <v>1180</v>
      </c>
      <c r="C18" s="213" t="s">
        <v>1639</v>
      </c>
    </row>
    <row r="19" spans="1:3" s="102" customFormat="1" ht="60" x14ac:dyDescent="0.25">
      <c r="A19" s="212">
        <v>5240.01</v>
      </c>
      <c r="B19" s="209" t="s">
        <v>1181</v>
      </c>
      <c r="C19" s="213" t="s">
        <v>1640</v>
      </c>
    </row>
    <row r="20" spans="1:3" s="102" customFormat="1" ht="60" x14ac:dyDescent="0.25">
      <c r="A20" s="212">
        <v>5250.01</v>
      </c>
      <c r="B20" s="209" t="s">
        <v>554</v>
      </c>
      <c r="C20" s="213" t="s">
        <v>1641</v>
      </c>
    </row>
    <row r="21" spans="1:3" s="102" customFormat="1" ht="60" x14ac:dyDescent="0.25">
      <c r="A21" s="212">
        <v>5270.01</v>
      </c>
      <c r="B21" s="209" t="s">
        <v>1182</v>
      </c>
      <c r="C21" s="213" t="s">
        <v>1642</v>
      </c>
    </row>
    <row r="22" spans="1:3" s="102" customFormat="1" ht="60" x14ac:dyDescent="0.25">
      <c r="A22" s="212">
        <v>5290.01</v>
      </c>
      <c r="B22" s="209" t="s">
        <v>1539</v>
      </c>
      <c r="C22" s="213" t="s">
        <v>1643</v>
      </c>
    </row>
    <row r="23" spans="1:3" s="102" customFormat="1" ht="15" x14ac:dyDescent="0.25">
      <c r="A23" s="642" t="s">
        <v>1292</v>
      </c>
      <c r="B23" s="643" t="s">
        <v>1540</v>
      </c>
      <c r="C23" s="644" t="s">
        <v>1293</v>
      </c>
    </row>
    <row r="24" spans="1:3" s="100" customFormat="1" x14ac:dyDescent="0.25">
      <c r="A24" s="221"/>
      <c r="B24" s="222"/>
      <c r="C24" s="223"/>
    </row>
    <row r="25" spans="1:3" s="102" customFormat="1" ht="45" x14ac:dyDescent="0.25">
      <c r="A25" s="212">
        <v>5310.14</v>
      </c>
      <c r="B25" s="209" t="s">
        <v>1184</v>
      </c>
      <c r="C25" s="213" t="s">
        <v>1644</v>
      </c>
    </row>
    <row r="26" spans="1:3" s="102" customFormat="1" ht="45" x14ac:dyDescent="0.25">
      <c r="A26" s="212">
        <v>5310.24</v>
      </c>
      <c r="B26" s="209" t="s">
        <v>1185</v>
      </c>
      <c r="C26" s="213" t="s">
        <v>1645</v>
      </c>
    </row>
    <row r="27" spans="1:3" s="102" customFormat="1" ht="45" x14ac:dyDescent="0.25">
      <c r="A27" s="212">
        <v>5310.34</v>
      </c>
      <c r="B27" s="209" t="s">
        <v>1186</v>
      </c>
      <c r="C27" s="213" t="s">
        <v>1646</v>
      </c>
    </row>
    <row r="28" spans="1:3" s="102" customFormat="1" ht="45" x14ac:dyDescent="0.25">
      <c r="A28" s="212">
        <v>5310.44</v>
      </c>
      <c r="B28" s="209" t="s">
        <v>1187</v>
      </c>
      <c r="C28" s="213" t="s">
        <v>1647</v>
      </c>
    </row>
    <row r="29" spans="1:3" s="102" customFormat="1" ht="60" x14ac:dyDescent="0.25">
      <c r="A29" s="212">
        <v>5320.34</v>
      </c>
      <c r="B29" s="209" t="s">
        <v>565</v>
      </c>
      <c r="C29" s="213" t="s">
        <v>1648</v>
      </c>
    </row>
    <row r="30" spans="1:3" s="102" customFormat="1" ht="60" x14ac:dyDescent="0.25">
      <c r="A30" s="212">
        <v>5320.51</v>
      </c>
      <c r="B30" s="209" t="s">
        <v>953</v>
      </c>
      <c r="C30" s="213" t="s">
        <v>1649</v>
      </c>
    </row>
    <row r="31" spans="1:3" s="102" customFormat="1" ht="75" x14ac:dyDescent="0.25">
      <c r="A31" s="212">
        <v>5320.71</v>
      </c>
      <c r="B31" s="209" t="s">
        <v>1188</v>
      </c>
      <c r="C31" s="213" t="s">
        <v>1650</v>
      </c>
    </row>
    <row r="32" spans="1:3" s="102" customFormat="1" ht="15" x14ac:dyDescent="0.25">
      <c r="A32" s="642" t="s">
        <v>1294</v>
      </c>
      <c r="B32" s="643" t="s">
        <v>561</v>
      </c>
      <c r="C32" s="644" t="s">
        <v>1295</v>
      </c>
    </row>
    <row r="33" spans="1:3" s="100" customFormat="1" x14ac:dyDescent="0.25">
      <c r="A33" s="221"/>
      <c r="B33" s="222"/>
      <c r="C33" s="223"/>
    </row>
    <row r="34" spans="1:3" s="102" customFormat="1" ht="45" x14ac:dyDescent="0.25">
      <c r="A34" s="212">
        <v>5410.01</v>
      </c>
      <c r="B34" s="209" t="s">
        <v>580</v>
      </c>
      <c r="C34" s="213" t="s">
        <v>1651</v>
      </c>
    </row>
    <row r="35" spans="1:3" s="102" customFormat="1" ht="45" x14ac:dyDescent="0.25">
      <c r="A35" s="212">
        <v>5430.01</v>
      </c>
      <c r="B35" s="209" t="s">
        <v>1299</v>
      </c>
      <c r="C35" s="213" t="s">
        <v>1652</v>
      </c>
    </row>
    <row r="36" spans="1:3" s="102" customFormat="1" ht="45" x14ac:dyDescent="0.25">
      <c r="A36" s="212">
        <v>5440.01</v>
      </c>
      <c r="B36" s="209" t="s">
        <v>1300</v>
      </c>
      <c r="C36" s="213" t="s">
        <v>1653</v>
      </c>
    </row>
    <row r="37" spans="1:3" s="102" customFormat="1" ht="45" x14ac:dyDescent="0.25">
      <c r="A37" s="212">
        <v>5490.01</v>
      </c>
      <c r="B37" s="209" t="s">
        <v>1301</v>
      </c>
      <c r="C37" s="213" t="s">
        <v>1654</v>
      </c>
    </row>
    <row r="38" spans="1:3" s="102" customFormat="1" ht="15" x14ac:dyDescent="0.25">
      <c r="A38" s="642" t="s">
        <v>1296</v>
      </c>
      <c r="B38" s="643" t="s">
        <v>1297</v>
      </c>
      <c r="C38" s="644" t="s">
        <v>1298</v>
      </c>
    </row>
    <row r="39" spans="1:3" s="100" customFormat="1" x14ac:dyDescent="0.25">
      <c r="A39" s="221"/>
      <c r="B39" s="222"/>
      <c r="C39" s="223"/>
    </row>
    <row r="40" spans="1:3" s="102" customFormat="1" ht="60" x14ac:dyDescent="0.25">
      <c r="A40" s="212">
        <v>5910.01</v>
      </c>
      <c r="B40" s="209" t="s">
        <v>1304</v>
      </c>
      <c r="C40" s="213" t="s">
        <v>1655</v>
      </c>
    </row>
    <row r="41" spans="1:3" s="102" customFormat="1" ht="60" x14ac:dyDescent="0.25">
      <c r="A41" s="212">
        <v>5920.01</v>
      </c>
      <c r="B41" s="209" t="s">
        <v>589</v>
      </c>
      <c r="C41" s="213" t="s">
        <v>1656</v>
      </c>
    </row>
    <row r="42" spans="1:3" s="102" customFormat="1" ht="60" x14ac:dyDescent="0.25">
      <c r="A42" s="212">
        <v>5990.01</v>
      </c>
      <c r="B42" s="209" t="s">
        <v>587</v>
      </c>
      <c r="C42" s="213" t="s">
        <v>1657</v>
      </c>
    </row>
    <row r="43" spans="1:3" s="102" customFormat="1" ht="15" x14ac:dyDescent="0.25">
      <c r="A43" s="642" t="s">
        <v>1302</v>
      </c>
      <c r="B43" s="643" t="s">
        <v>1245</v>
      </c>
      <c r="C43" s="644" t="s">
        <v>1303</v>
      </c>
    </row>
    <row r="44" spans="1:3" s="102" customFormat="1" ht="15" x14ac:dyDescent="0.25">
      <c r="A44" s="214"/>
      <c r="B44" s="209"/>
      <c r="C44" s="215"/>
    </row>
    <row r="45" spans="1:3" s="102" customFormat="1" ht="15.75" x14ac:dyDescent="0.25">
      <c r="A45" s="638" t="s">
        <v>1286</v>
      </c>
      <c r="B45" s="639" t="s">
        <v>1481</v>
      </c>
      <c r="C45" s="641" t="s">
        <v>1287</v>
      </c>
    </row>
    <row r="46" spans="1:3" s="102" customFormat="1" ht="15" x14ac:dyDescent="0.25">
      <c r="A46" s="214"/>
      <c r="B46" s="209"/>
      <c r="C46" s="215"/>
    </row>
    <row r="47" spans="1:3" s="102" customFormat="1" ht="15" hidden="1" x14ac:dyDescent="0.25">
      <c r="A47" s="216" t="s">
        <v>1305</v>
      </c>
      <c r="B47" s="217" t="s">
        <v>603</v>
      </c>
      <c r="C47" s="218" t="s">
        <v>1306</v>
      </c>
    </row>
    <row r="48" spans="1:3" s="102" customFormat="1" ht="15" hidden="1" x14ac:dyDescent="0.25">
      <c r="A48" s="216"/>
      <c r="B48" s="217"/>
      <c r="C48" s="218"/>
    </row>
    <row r="49" spans="1:3" s="100" customFormat="1" x14ac:dyDescent="0.25">
      <c r="A49" s="221"/>
      <c r="B49" s="222"/>
      <c r="C49" s="223"/>
    </row>
    <row r="50" spans="1:3" s="102" customFormat="1" ht="60" x14ac:dyDescent="0.25">
      <c r="A50" s="214">
        <v>6210.01</v>
      </c>
      <c r="B50" s="209" t="s">
        <v>1308</v>
      </c>
      <c r="C50" s="213" t="s">
        <v>1658</v>
      </c>
    </row>
    <row r="51" spans="1:3" s="102" customFormat="1" ht="90" x14ac:dyDescent="0.25">
      <c r="A51" s="214">
        <v>6250.01</v>
      </c>
      <c r="B51" s="209" t="s">
        <v>1197</v>
      </c>
      <c r="C51" s="213" t="s">
        <v>1659</v>
      </c>
    </row>
    <row r="52" spans="1:3" s="102" customFormat="1" ht="150" x14ac:dyDescent="0.25">
      <c r="A52" s="214">
        <v>6310.01</v>
      </c>
      <c r="B52" s="209" t="s">
        <v>623</v>
      </c>
      <c r="C52" s="213" t="s">
        <v>1660</v>
      </c>
    </row>
    <row r="53" spans="1:3" s="102" customFormat="1" ht="60" x14ac:dyDescent="0.25">
      <c r="A53" s="214">
        <v>6311.01</v>
      </c>
      <c r="B53" s="209" t="s">
        <v>1198</v>
      </c>
      <c r="C53" s="213" t="s">
        <v>1661</v>
      </c>
    </row>
    <row r="54" spans="1:3" s="102" customFormat="1" ht="60" x14ac:dyDescent="0.25">
      <c r="A54" s="214">
        <v>6311.21</v>
      </c>
      <c r="B54" s="209" t="s">
        <v>628</v>
      </c>
      <c r="C54" s="213" t="s">
        <v>1662</v>
      </c>
    </row>
    <row r="55" spans="1:3" s="102" customFormat="1" ht="60" x14ac:dyDescent="0.25">
      <c r="A55" s="214">
        <v>6320.01</v>
      </c>
      <c r="B55" s="209" t="s">
        <v>1199</v>
      </c>
      <c r="C55" s="213" t="s">
        <v>1663</v>
      </c>
    </row>
    <row r="56" spans="1:3" s="102" customFormat="1" ht="75" x14ac:dyDescent="0.25">
      <c r="A56" s="214">
        <v>6330.11</v>
      </c>
      <c r="B56" s="209" t="s">
        <v>1200</v>
      </c>
      <c r="C56" s="213" t="s">
        <v>1664</v>
      </c>
    </row>
    <row r="57" spans="1:3" s="102" customFormat="1" ht="75" x14ac:dyDescent="0.25">
      <c r="A57" s="214">
        <v>6330.21</v>
      </c>
      <c r="B57" s="209" t="s">
        <v>1201</v>
      </c>
      <c r="C57" s="213" t="s">
        <v>1665</v>
      </c>
    </row>
    <row r="58" spans="1:3" s="102" customFormat="1" ht="75" x14ac:dyDescent="0.25">
      <c r="A58" s="214">
        <v>6340.01</v>
      </c>
      <c r="B58" s="209" t="s">
        <v>1202</v>
      </c>
      <c r="C58" s="213" t="s">
        <v>1666</v>
      </c>
    </row>
    <row r="59" spans="1:3" s="102" customFormat="1" ht="90" x14ac:dyDescent="0.25">
      <c r="A59" s="214">
        <v>6350.01</v>
      </c>
      <c r="B59" s="209" t="s">
        <v>1472</v>
      </c>
      <c r="C59" s="213" t="s">
        <v>1667</v>
      </c>
    </row>
    <row r="60" spans="1:3" s="102" customFormat="1" ht="60" x14ac:dyDescent="0.25">
      <c r="A60" s="214">
        <v>6351.01</v>
      </c>
      <c r="B60" s="209" t="s">
        <v>644</v>
      </c>
      <c r="C60" s="213" t="s">
        <v>1668</v>
      </c>
    </row>
    <row r="61" spans="1:3" s="102" customFormat="1" ht="45" x14ac:dyDescent="0.25">
      <c r="A61" s="214">
        <v>6370.01</v>
      </c>
      <c r="B61" s="209" t="s">
        <v>1204</v>
      </c>
      <c r="C61" s="213" t="s">
        <v>1669</v>
      </c>
    </row>
    <row r="62" spans="1:3" s="102" customFormat="1" ht="45" x14ac:dyDescent="0.25">
      <c r="A62" s="214">
        <v>6390.01</v>
      </c>
      <c r="B62" s="209" t="s">
        <v>1473</v>
      </c>
      <c r="C62" s="213" t="s">
        <v>1670</v>
      </c>
    </row>
    <row r="63" spans="1:3" s="102" customFormat="1" ht="15" x14ac:dyDescent="0.25">
      <c r="A63" s="642" t="s">
        <v>1307</v>
      </c>
      <c r="B63" s="643" t="s">
        <v>604</v>
      </c>
      <c r="C63" s="645" t="s">
        <v>1474</v>
      </c>
    </row>
    <row r="64" spans="1:3" s="100" customFormat="1" x14ac:dyDescent="0.25">
      <c r="A64" s="221"/>
      <c r="B64" s="222"/>
      <c r="C64" s="223"/>
    </row>
    <row r="65" spans="1:3" s="102" customFormat="1" ht="45" x14ac:dyDescent="0.25">
      <c r="A65" s="214">
        <v>6420.01</v>
      </c>
      <c r="B65" s="209" t="s">
        <v>1310</v>
      </c>
      <c r="C65" s="213" t="s">
        <v>1671</v>
      </c>
    </row>
    <row r="66" spans="1:3" s="102" customFormat="1" ht="45" x14ac:dyDescent="0.25">
      <c r="A66" s="214">
        <v>6450.11</v>
      </c>
      <c r="B66" s="209" t="s">
        <v>659</v>
      </c>
      <c r="C66" s="213" t="s">
        <v>1672</v>
      </c>
    </row>
    <row r="67" spans="1:3" s="102" customFormat="1" ht="45" x14ac:dyDescent="0.25">
      <c r="A67" s="214">
        <v>6450.21</v>
      </c>
      <c r="B67" s="209" t="s">
        <v>660</v>
      </c>
      <c r="C67" s="213" t="s">
        <v>1673</v>
      </c>
    </row>
    <row r="68" spans="1:3" s="102" customFormat="1" ht="45" x14ac:dyDescent="0.25">
      <c r="A68" s="214">
        <v>6450.32</v>
      </c>
      <c r="B68" s="209" t="s">
        <v>662</v>
      </c>
      <c r="C68" s="213" t="s">
        <v>1674</v>
      </c>
    </row>
    <row r="69" spans="1:3" s="102" customFormat="1" ht="45" x14ac:dyDescent="0.25">
      <c r="A69" s="214">
        <v>6450.33</v>
      </c>
      <c r="B69" s="209" t="s">
        <v>663</v>
      </c>
      <c r="C69" s="213" t="s">
        <v>1675</v>
      </c>
    </row>
    <row r="70" spans="1:3" s="102" customFormat="1" ht="15" x14ac:dyDescent="0.25">
      <c r="A70" s="642" t="s">
        <v>1309</v>
      </c>
      <c r="B70" s="643" t="s">
        <v>653</v>
      </c>
      <c r="C70" s="644" t="s">
        <v>1475</v>
      </c>
    </row>
    <row r="71" spans="1:3" s="100" customFormat="1" x14ac:dyDescent="0.25">
      <c r="A71" s="221"/>
      <c r="B71" s="222"/>
      <c r="C71" s="223"/>
    </row>
    <row r="72" spans="1:3" s="102" customFormat="1" ht="75" x14ac:dyDescent="0.25">
      <c r="A72" s="214">
        <v>6510.01</v>
      </c>
      <c r="B72" s="209" t="s">
        <v>670</v>
      </c>
      <c r="C72" s="213" t="s">
        <v>1676</v>
      </c>
    </row>
    <row r="73" spans="1:3" s="102" customFormat="1" ht="75" x14ac:dyDescent="0.25">
      <c r="A73" s="214">
        <v>6510.31</v>
      </c>
      <c r="B73" s="209" t="s">
        <v>676</v>
      </c>
      <c r="C73" s="213" t="s">
        <v>1677</v>
      </c>
    </row>
    <row r="74" spans="1:3" s="102" customFormat="1" ht="60" x14ac:dyDescent="0.25">
      <c r="A74" s="214">
        <v>6515.01</v>
      </c>
      <c r="B74" s="209" t="s">
        <v>679</v>
      </c>
      <c r="C74" s="213" t="s">
        <v>1678</v>
      </c>
    </row>
    <row r="75" spans="1:3" s="102" customFormat="1" ht="75" x14ac:dyDescent="0.25">
      <c r="A75" s="214">
        <v>6520.01</v>
      </c>
      <c r="B75" s="209" t="s">
        <v>1207</v>
      </c>
      <c r="C75" s="213" t="s">
        <v>1679</v>
      </c>
    </row>
    <row r="76" spans="1:3" s="102" customFormat="1" ht="60" x14ac:dyDescent="0.25">
      <c r="A76" s="214">
        <v>6525.01</v>
      </c>
      <c r="B76" s="209" t="s">
        <v>1312</v>
      </c>
      <c r="C76" s="213" t="s">
        <v>1680</v>
      </c>
    </row>
    <row r="77" spans="1:3" s="102" customFormat="1" ht="60" x14ac:dyDescent="0.25">
      <c r="A77" s="214">
        <v>6530.11</v>
      </c>
      <c r="B77" s="209" t="s">
        <v>699</v>
      </c>
      <c r="C77" s="213" t="s">
        <v>1681</v>
      </c>
    </row>
    <row r="78" spans="1:3" s="102" customFormat="1" ht="75" x14ac:dyDescent="0.25">
      <c r="A78" s="214">
        <v>6530.21</v>
      </c>
      <c r="B78" s="209" t="s">
        <v>700</v>
      </c>
      <c r="C78" s="213" t="s">
        <v>1682</v>
      </c>
    </row>
    <row r="79" spans="1:3" s="102" customFormat="1" ht="60" x14ac:dyDescent="0.25">
      <c r="A79" s="214">
        <v>6540.11</v>
      </c>
      <c r="B79" s="209" t="s">
        <v>703</v>
      </c>
      <c r="C79" s="213" t="s">
        <v>1683</v>
      </c>
    </row>
    <row r="80" spans="1:3" s="102" customFormat="1" ht="45" x14ac:dyDescent="0.25">
      <c r="A80" s="214">
        <v>6540.21</v>
      </c>
      <c r="B80" s="209" t="s">
        <v>704</v>
      </c>
      <c r="C80" s="213" t="s">
        <v>1684</v>
      </c>
    </row>
    <row r="81" spans="1:3" s="102" customFormat="1" ht="75" x14ac:dyDescent="0.25">
      <c r="A81" s="214">
        <v>6570.01</v>
      </c>
      <c r="B81" s="209" t="s">
        <v>705</v>
      </c>
      <c r="C81" s="213" t="s">
        <v>1685</v>
      </c>
    </row>
    <row r="82" spans="1:3" s="102" customFormat="1" ht="30" x14ac:dyDescent="0.25">
      <c r="A82" s="214">
        <v>6580.01</v>
      </c>
      <c r="B82" s="209" t="s">
        <v>1536</v>
      </c>
      <c r="C82" s="213" t="s">
        <v>1537</v>
      </c>
    </row>
    <row r="83" spans="1:3" s="102" customFormat="1" ht="45" x14ac:dyDescent="0.25">
      <c r="A83" s="214">
        <v>6590.01</v>
      </c>
      <c r="B83" s="209" t="s">
        <v>1431</v>
      </c>
      <c r="C83" s="213" t="s">
        <v>1686</v>
      </c>
    </row>
    <row r="84" spans="1:3" s="102" customFormat="1" ht="15" x14ac:dyDescent="0.25">
      <c r="A84" s="642" t="s">
        <v>1311</v>
      </c>
      <c r="B84" s="643" t="s">
        <v>1455</v>
      </c>
      <c r="C84" s="644" t="s">
        <v>1476</v>
      </c>
    </row>
    <row r="85" spans="1:3" x14ac:dyDescent="0.25">
      <c r="A85" s="228"/>
      <c r="B85" s="229"/>
      <c r="C85" s="230"/>
    </row>
    <row r="86" spans="1:3" s="102" customFormat="1" ht="60" x14ac:dyDescent="0.25">
      <c r="A86" s="224">
        <v>6710.01</v>
      </c>
      <c r="B86" s="209" t="s">
        <v>719</v>
      </c>
      <c r="C86" s="213" t="s">
        <v>1687</v>
      </c>
    </row>
    <row r="87" spans="1:3" s="102" customFormat="1" ht="45" x14ac:dyDescent="0.25">
      <c r="A87" s="224">
        <v>6711.01</v>
      </c>
      <c r="B87" s="209" t="s">
        <v>724</v>
      </c>
      <c r="C87" s="213" t="s">
        <v>1688</v>
      </c>
    </row>
    <row r="88" spans="1:3" s="102" customFormat="1" ht="45" x14ac:dyDescent="0.25">
      <c r="A88" s="224">
        <v>6720.01</v>
      </c>
      <c r="B88" s="209" t="s">
        <v>727</v>
      </c>
      <c r="C88" s="213" t="s">
        <v>1689</v>
      </c>
    </row>
    <row r="89" spans="1:3" s="102" customFormat="1" ht="45" x14ac:dyDescent="0.25">
      <c r="A89" s="219">
        <v>6723.01</v>
      </c>
      <c r="B89" s="209" t="s">
        <v>738</v>
      </c>
      <c r="C89" s="213" t="s">
        <v>1690</v>
      </c>
    </row>
    <row r="90" spans="1:3" s="102" customFormat="1" ht="45" x14ac:dyDescent="0.25">
      <c r="A90" s="219">
        <v>6723.11</v>
      </c>
      <c r="B90" s="209" t="s">
        <v>1315</v>
      </c>
      <c r="C90" s="213" t="s">
        <v>1691</v>
      </c>
    </row>
    <row r="91" spans="1:3" s="102" customFormat="1" ht="45" x14ac:dyDescent="0.25">
      <c r="A91" s="219">
        <v>6723.21</v>
      </c>
      <c r="B91" s="209" t="s">
        <v>741</v>
      </c>
      <c r="C91" s="213" t="s">
        <v>1692</v>
      </c>
    </row>
    <row r="92" spans="1:3" s="102" customFormat="1" ht="60" x14ac:dyDescent="0.25">
      <c r="A92" s="225">
        <v>6790.01</v>
      </c>
      <c r="B92" s="209" t="s">
        <v>742</v>
      </c>
      <c r="C92" s="213" t="s">
        <v>1693</v>
      </c>
    </row>
    <row r="93" spans="1:3" s="102" customFormat="1" ht="15" x14ac:dyDescent="0.25">
      <c r="A93" s="646" t="s">
        <v>1314</v>
      </c>
      <c r="B93" s="643" t="s">
        <v>1456</v>
      </c>
      <c r="C93" s="644" t="s">
        <v>1477</v>
      </c>
    </row>
    <row r="94" spans="1:3" x14ac:dyDescent="0.25">
      <c r="A94" s="228"/>
      <c r="B94" s="229"/>
      <c r="C94" s="230"/>
    </row>
    <row r="95" spans="1:3" s="102" customFormat="1" ht="45" x14ac:dyDescent="0.25">
      <c r="A95" s="219">
        <v>6930.11</v>
      </c>
      <c r="B95" s="209" t="s">
        <v>564</v>
      </c>
      <c r="C95" s="213" t="s">
        <v>1694</v>
      </c>
    </row>
    <row r="96" spans="1:3" s="102" customFormat="1" ht="45" x14ac:dyDescent="0.25">
      <c r="A96" s="219">
        <v>6930.21</v>
      </c>
      <c r="B96" s="209" t="s">
        <v>565</v>
      </c>
      <c r="C96" s="213" t="s">
        <v>1695</v>
      </c>
    </row>
    <row r="97" spans="1:3" s="102" customFormat="1" ht="45" x14ac:dyDescent="0.25">
      <c r="A97" s="219">
        <v>6930.22</v>
      </c>
      <c r="B97" s="209" t="s">
        <v>1220</v>
      </c>
      <c r="C97" s="213" t="s">
        <v>1696</v>
      </c>
    </row>
    <row r="98" spans="1:3" s="102" customFormat="1" ht="45" x14ac:dyDescent="0.25">
      <c r="A98" s="219">
        <v>6940.11</v>
      </c>
      <c r="B98" s="209" t="s">
        <v>1221</v>
      </c>
      <c r="C98" s="213" t="s">
        <v>1697</v>
      </c>
    </row>
    <row r="99" spans="1:3" s="102" customFormat="1" ht="45" x14ac:dyDescent="0.25">
      <c r="A99" s="219">
        <v>6950.11</v>
      </c>
      <c r="B99" s="209" t="s">
        <v>943</v>
      </c>
      <c r="C99" s="213" t="s">
        <v>1698</v>
      </c>
    </row>
    <row r="100" spans="1:3" s="102" customFormat="1" ht="60" x14ac:dyDescent="0.25">
      <c r="A100" s="219">
        <v>6950.21</v>
      </c>
      <c r="B100" s="209" t="s">
        <v>570</v>
      </c>
      <c r="C100" s="213" t="s">
        <v>1699</v>
      </c>
    </row>
    <row r="101" spans="1:3" s="102" customFormat="1" ht="60" x14ac:dyDescent="0.25">
      <c r="A101" s="219">
        <v>6950.31</v>
      </c>
      <c r="B101" s="209" t="s">
        <v>571</v>
      </c>
      <c r="C101" s="213" t="s">
        <v>1700</v>
      </c>
    </row>
    <row r="102" spans="1:3" s="102" customFormat="1" ht="45" x14ac:dyDescent="0.25">
      <c r="A102" s="219">
        <v>6960.22</v>
      </c>
      <c r="B102" s="209" t="s">
        <v>955</v>
      </c>
      <c r="C102" s="213" t="s">
        <v>1701</v>
      </c>
    </row>
    <row r="103" spans="1:3" s="102" customFormat="1" ht="45" x14ac:dyDescent="0.25">
      <c r="A103" s="219">
        <v>6960.29</v>
      </c>
      <c r="B103" s="209" t="s">
        <v>1222</v>
      </c>
      <c r="C103" s="213" t="s">
        <v>1702</v>
      </c>
    </row>
    <row r="104" spans="1:3" s="102" customFormat="1" ht="45" x14ac:dyDescent="0.25">
      <c r="A104" s="219">
        <v>6970.01</v>
      </c>
      <c r="B104" s="209" t="s">
        <v>1223</v>
      </c>
      <c r="C104" s="213" t="s">
        <v>1703</v>
      </c>
    </row>
    <row r="105" spans="1:3" s="102" customFormat="1" ht="45" x14ac:dyDescent="0.25">
      <c r="A105" s="219">
        <v>6975.01</v>
      </c>
      <c r="B105" s="209" t="s">
        <v>1224</v>
      </c>
      <c r="C105" s="213" t="s">
        <v>1704</v>
      </c>
    </row>
    <row r="106" spans="1:3" s="102" customFormat="1" ht="60" x14ac:dyDescent="0.25">
      <c r="A106" s="219">
        <v>6980.11</v>
      </c>
      <c r="B106" s="209" t="s">
        <v>1242</v>
      </c>
      <c r="C106" s="213" t="s">
        <v>1705</v>
      </c>
    </row>
    <row r="107" spans="1:3" s="102" customFormat="1" ht="45" x14ac:dyDescent="0.25">
      <c r="A107" s="219">
        <v>6980.21</v>
      </c>
      <c r="B107" s="209" t="s">
        <v>1225</v>
      </c>
      <c r="C107" s="213" t="s">
        <v>1706</v>
      </c>
    </row>
    <row r="108" spans="1:3" s="102" customFormat="1" ht="45" x14ac:dyDescent="0.25">
      <c r="A108" s="219">
        <v>6990.01</v>
      </c>
      <c r="B108" s="209" t="s">
        <v>962</v>
      </c>
      <c r="C108" s="213" t="s">
        <v>1707</v>
      </c>
    </row>
    <row r="109" spans="1:3" s="102" customFormat="1" ht="15" x14ac:dyDescent="0.25">
      <c r="A109" s="647" t="s">
        <v>1483</v>
      </c>
      <c r="B109" s="648" t="s">
        <v>786</v>
      </c>
      <c r="C109" s="649" t="s">
        <v>1318</v>
      </c>
    </row>
    <row r="110" spans="1:3" s="102" customFormat="1" ht="15" x14ac:dyDescent="0.25">
      <c r="A110" s="219"/>
      <c r="B110" s="254"/>
      <c r="C110" s="255"/>
    </row>
    <row r="111" spans="1:3" s="100" customFormat="1" ht="60" x14ac:dyDescent="0.25">
      <c r="A111" s="227">
        <v>11320.01</v>
      </c>
      <c r="B111" s="209" t="s">
        <v>1538</v>
      </c>
      <c r="C111" s="213" t="s">
        <v>1708</v>
      </c>
    </row>
    <row r="112" spans="1:3" s="100" customFormat="1" ht="15.75" x14ac:dyDescent="0.25">
      <c r="A112" s="638" t="s">
        <v>1485</v>
      </c>
      <c r="B112" s="639" t="s">
        <v>1343</v>
      </c>
      <c r="C112" s="640" t="s">
        <v>1484</v>
      </c>
    </row>
    <row r="113" spans="1:3" s="100" customFormat="1" ht="15.75" x14ac:dyDescent="0.25">
      <c r="A113" s="638" t="s">
        <v>1487</v>
      </c>
      <c r="B113" s="639" t="s">
        <v>1488</v>
      </c>
      <c r="C113" s="640" t="s">
        <v>1486</v>
      </c>
    </row>
    <row r="114" spans="1:3" s="100" customFormat="1" x14ac:dyDescent="0.25">
      <c r="A114" s="221"/>
      <c r="B114" s="222"/>
      <c r="C114" s="223"/>
    </row>
    <row r="115" spans="1:3" s="102" customFormat="1" ht="60" x14ac:dyDescent="0.25">
      <c r="A115" s="219">
        <v>6810.01</v>
      </c>
      <c r="B115" s="209" t="s">
        <v>1238</v>
      </c>
      <c r="C115" s="213" t="s">
        <v>1709</v>
      </c>
    </row>
    <row r="116" spans="1:3" s="102" customFormat="1" ht="45" x14ac:dyDescent="0.25">
      <c r="A116" s="219">
        <v>6820.01</v>
      </c>
      <c r="B116" s="209" t="s">
        <v>1239</v>
      </c>
      <c r="C116" s="213" t="s">
        <v>1710</v>
      </c>
    </row>
    <row r="117" spans="1:3" s="102" customFormat="1" ht="45" x14ac:dyDescent="0.25">
      <c r="A117" s="219">
        <v>6825.01</v>
      </c>
      <c r="B117" s="209" t="s">
        <v>763</v>
      </c>
      <c r="C117" s="213" t="s">
        <v>1711</v>
      </c>
    </row>
    <row r="118" spans="1:3" s="102" customFormat="1" ht="45" x14ac:dyDescent="0.25">
      <c r="A118" s="219">
        <v>6850.01</v>
      </c>
      <c r="B118" s="209" t="s">
        <v>779</v>
      </c>
      <c r="C118" s="213" t="s">
        <v>1712</v>
      </c>
    </row>
    <row r="119" spans="1:3" s="102" customFormat="1" ht="60" x14ac:dyDescent="0.25">
      <c r="A119" s="219">
        <v>6890.01</v>
      </c>
      <c r="B119" s="209" t="s">
        <v>784</v>
      </c>
      <c r="C119" s="213" t="s">
        <v>1713</v>
      </c>
    </row>
    <row r="120" spans="1:3" s="102" customFormat="1" ht="15" x14ac:dyDescent="0.25">
      <c r="A120" s="646" t="s">
        <v>1316</v>
      </c>
      <c r="B120" s="643" t="s">
        <v>1317</v>
      </c>
      <c r="C120" s="644" t="s">
        <v>1478</v>
      </c>
    </row>
    <row r="121" spans="1:3" hidden="1" x14ac:dyDescent="0.25">
      <c r="A121" s="228"/>
      <c r="B121" s="229"/>
      <c r="C121" s="230"/>
    </row>
    <row r="122" spans="1:3" ht="15.75" hidden="1" x14ac:dyDescent="0.25">
      <c r="A122" s="231"/>
      <c r="B122" s="235" t="s">
        <v>1344</v>
      </c>
      <c r="C122" s="232"/>
    </row>
    <row r="123" spans="1:3" ht="15.75" hidden="1" x14ac:dyDescent="0.25">
      <c r="A123" s="231"/>
      <c r="B123" s="235" t="s">
        <v>1447</v>
      </c>
      <c r="C123" s="232"/>
    </row>
    <row r="124" spans="1:3" s="100" customFormat="1" x14ac:dyDescent="0.25">
      <c r="A124" s="221"/>
      <c r="B124" s="222"/>
      <c r="C124" s="223"/>
    </row>
    <row r="125" spans="1:3" s="102" customFormat="1" ht="60" x14ac:dyDescent="0.25">
      <c r="A125" s="224">
        <v>6610.01</v>
      </c>
      <c r="B125" s="209" t="s">
        <v>1313</v>
      </c>
      <c r="C125" s="213" t="s">
        <v>1714</v>
      </c>
    </row>
    <row r="126" spans="1:3" s="102" customFormat="1" ht="60" x14ac:dyDescent="0.25">
      <c r="A126" s="224">
        <v>6620.01</v>
      </c>
      <c r="B126" s="209" t="s">
        <v>716</v>
      </c>
      <c r="C126" s="213" t="s">
        <v>1715</v>
      </c>
    </row>
    <row r="127" spans="1:3" s="102" customFormat="1" ht="15.75" x14ac:dyDescent="0.25">
      <c r="A127" s="650" t="s">
        <v>1489</v>
      </c>
      <c r="B127" s="651" t="s">
        <v>1345</v>
      </c>
      <c r="C127" s="640" t="s">
        <v>1490</v>
      </c>
    </row>
    <row r="128" spans="1:3" s="100" customFormat="1" x14ac:dyDescent="0.25">
      <c r="A128" s="221"/>
      <c r="B128" s="222"/>
      <c r="C128" s="223"/>
    </row>
    <row r="129" spans="1:3" s="220" customFormat="1" ht="60" x14ac:dyDescent="0.25">
      <c r="A129" s="224">
        <v>7110.01</v>
      </c>
      <c r="B129" s="209" t="s">
        <v>794</v>
      </c>
      <c r="C129" s="213" t="s">
        <v>1716</v>
      </c>
    </row>
    <row r="130" spans="1:3" s="220" customFormat="1" ht="45" x14ac:dyDescent="0.25">
      <c r="A130" s="224">
        <v>7120</v>
      </c>
      <c r="B130" s="209" t="s">
        <v>795</v>
      </c>
      <c r="C130" s="213" t="s">
        <v>1717</v>
      </c>
    </row>
    <row r="131" spans="1:3" s="220" customFormat="1" ht="60" x14ac:dyDescent="0.25">
      <c r="A131" s="224">
        <v>7130</v>
      </c>
      <c r="B131" s="209" t="s">
        <v>798</v>
      </c>
      <c r="C131" s="213" t="s">
        <v>1718</v>
      </c>
    </row>
    <row r="132" spans="1:3" s="100" customFormat="1" ht="45" x14ac:dyDescent="0.25">
      <c r="A132" s="224">
        <v>7140</v>
      </c>
      <c r="B132" s="209" t="s">
        <v>1320</v>
      </c>
      <c r="C132" s="215" t="s">
        <v>1719</v>
      </c>
    </row>
    <row r="133" spans="1:3" s="100" customFormat="1" ht="60" x14ac:dyDescent="0.25">
      <c r="A133" s="224">
        <v>7141</v>
      </c>
      <c r="B133" s="209" t="s">
        <v>804</v>
      </c>
      <c r="C133" s="213" t="s">
        <v>1720</v>
      </c>
    </row>
    <row r="134" spans="1:3" s="100" customFormat="1" ht="60" x14ac:dyDescent="0.25">
      <c r="A134" s="224">
        <v>7142</v>
      </c>
      <c r="B134" s="209" t="s">
        <v>750</v>
      </c>
      <c r="C134" s="213" t="s">
        <v>1721</v>
      </c>
    </row>
    <row r="135" spans="1:3" s="100" customFormat="1" ht="90" x14ac:dyDescent="0.25">
      <c r="A135" s="224">
        <v>7190</v>
      </c>
      <c r="B135" s="209" t="s">
        <v>1321</v>
      </c>
      <c r="C135" s="213" t="s">
        <v>1722</v>
      </c>
    </row>
    <row r="136" spans="1:3" s="102" customFormat="1" ht="15" x14ac:dyDescent="0.25">
      <c r="A136" s="647" t="s">
        <v>1482</v>
      </c>
      <c r="B136" s="648" t="s">
        <v>1319</v>
      </c>
      <c r="C136" s="649" t="s">
        <v>1479</v>
      </c>
    </row>
    <row r="137" spans="1:3" s="100" customFormat="1" hidden="1" x14ac:dyDescent="0.25">
      <c r="A137" s="221"/>
      <c r="B137" s="222"/>
      <c r="C137" s="223"/>
    </row>
    <row r="138" spans="1:3" ht="15.75" hidden="1" x14ac:dyDescent="0.25">
      <c r="A138" s="233"/>
      <c r="B138" s="235" t="s">
        <v>1480</v>
      </c>
      <c r="C138" s="234"/>
    </row>
    <row r="139" spans="1:3" s="100" customFormat="1" ht="15" x14ac:dyDescent="0.25">
      <c r="A139" s="214"/>
      <c r="B139" s="209"/>
      <c r="C139" s="213"/>
    </row>
    <row r="140" spans="1:3" s="100" customFormat="1" ht="45" x14ac:dyDescent="0.25">
      <c r="A140" s="214">
        <v>16810.009999999998</v>
      </c>
      <c r="B140" s="209" t="s">
        <v>1240</v>
      </c>
      <c r="C140" s="213" t="s">
        <v>1723</v>
      </c>
    </row>
    <row r="141" spans="1:3" s="100" customFormat="1" ht="45" x14ac:dyDescent="0.25">
      <c r="A141" s="214">
        <v>16820.009999999998</v>
      </c>
      <c r="B141" s="209" t="s">
        <v>1241</v>
      </c>
      <c r="C141" s="213" t="s">
        <v>1724</v>
      </c>
    </row>
    <row r="142" spans="1:3" s="100" customFormat="1" ht="45" x14ac:dyDescent="0.25">
      <c r="A142" s="214">
        <v>16825.009999999998</v>
      </c>
      <c r="B142" s="209" t="s">
        <v>1243</v>
      </c>
      <c r="C142" s="213" t="s">
        <v>1725</v>
      </c>
    </row>
    <row r="143" spans="1:3" s="100" customFormat="1" x14ac:dyDescent="0.25">
      <c r="A143" s="221"/>
      <c r="B143" s="222"/>
      <c r="C143" s="223"/>
    </row>
    <row r="144" spans="1:3" s="100" customFormat="1" x14ac:dyDescent="0.25">
      <c r="A144" s="221"/>
      <c r="B144" s="222"/>
      <c r="C144" s="223"/>
    </row>
  </sheetData>
  <sheetProtection algorithmName="SHA-512" hashValue="5ZzSE/jPNoQMlg6M807/ZduH0+lA/hileVCgsnLQ9DrVYVQr6rFR8jHtloj0Et/nmj+GdfpdRlg0jUxZzYUnKQ==" saltValue="LSF9ZrMGbQqSXUigrm6qlw==" spinCount="100000" sheet="1" objects="1" scenarios="1" selectLockedCells="1"/>
  <mergeCells count="2">
    <mergeCell ref="A1:C1"/>
    <mergeCell ref="A2:C2"/>
  </mergeCells>
  <pageMargins left="0.33437499999999998" right="2.3887499999999999" top="0.75" bottom="0.75" header="0.3" footer="0.3"/>
  <pageSetup scale="38" fitToHeight="0" orientation="portrait" r:id="rId1"/>
  <rowBreaks count="2" manualBreakCount="2">
    <brk id="57" max="2" man="1"/>
    <brk id="113" max="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909AD-54F7-4133-AB73-D50619B1F664}">
  <dimension ref="A1:C7"/>
  <sheetViews>
    <sheetView zoomScaleNormal="100" workbookViewId="0">
      <selection activeCell="F28" sqref="F28"/>
    </sheetView>
  </sheetViews>
  <sheetFormatPr defaultRowHeight="12.75" x14ac:dyDescent="0.25"/>
  <cols>
    <col min="1" max="1" width="10.85546875" style="100" bestFit="1" customWidth="1"/>
    <col min="2" max="2" width="50.28515625" style="100" bestFit="1" customWidth="1"/>
    <col min="3" max="3" width="52.85546875" style="100" bestFit="1" customWidth="1"/>
    <col min="4" max="16384" width="9.140625" style="100"/>
  </cols>
  <sheetData>
    <row r="1" spans="1:3" s="99" customFormat="1" ht="20.25" x14ac:dyDescent="0.25">
      <c r="A1" s="662" t="s">
        <v>1322</v>
      </c>
      <c r="B1" s="662"/>
      <c r="C1" s="662"/>
    </row>
    <row r="2" spans="1:3" ht="18.75" x14ac:dyDescent="0.3">
      <c r="A2" s="663" t="s">
        <v>1323</v>
      </c>
      <c r="B2" s="663" t="s">
        <v>1324</v>
      </c>
      <c r="C2" s="663"/>
    </row>
    <row r="3" spans="1:3" ht="31.5" customHeight="1" x14ac:dyDescent="0.25">
      <c r="A3" s="103">
        <v>11320.01</v>
      </c>
      <c r="B3" s="103" t="s">
        <v>1230</v>
      </c>
      <c r="C3" s="103" t="s">
        <v>1325</v>
      </c>
    </row>
    <row r="4" spans="1:3" ht="31.5" customHeight="1" x14ac:dyDescent="0.25">
      <c r="A4" s="104">
        <v>16800</v>
      </c>
      <c r="B4" s="105" t="s">
        <v>842</v>
      </c>
      <c r="C4" s="106" t="s">
        <v>1326</v>
      </c>
    </row>
    <row r="5" spans="1:3" ht="31.5" customHeight="1" x14ac:dyDescent="0.25">
      <c r="A5" s="103">
        <v>16810.009999999998</v>
      </c>
      <c r="B5" s="103" t="s">
        <v>1240</v>
      </c>
      <c r="C5" s="103" t="s">
        <v>1327</v>
      </c>
    </row>
    <row r="6" spans="1:3" ht="31.5" customHeight="1" x14ac:dyDescent="0.25">
      <c r="A6" s="103">
        <v>16820.009999999998</v>
      </c>
      <c r="B6" s="103" t="s">
        <v>1241</v>
      </c>
      <c r="C6" s="103" t="s">
        <v>1328</v>
      </c>
    </row>
    <row r="7" spans="1:3" ht="31.5" customHeight="1" x14ac:dyDescent="0.25">
      <c r="A7" s="103">
        <v>16825.009999999998</v>
      </c>
      <c r="B7" s="103" t="s">
        <v>1243</v>
      </c>
      <c r="C7" s="103" t="s">
        <v>1329</v>
      </c>
    </row>
  </sheetData>
  <sheetProtection algorithmName="SHA-512" hashValue="hkuoCvyk7CFK3/TgwO5j90jjDTSkSy+6YMf7Xdj7kbEn9nKLgJqwMJYF8rqCsmi+MlBn9NvFB0hjXLphGADWng==" saltValue="qxjibjMjKAjdoPuqNZGsHg==" spinCount="100000" sheet="1" objects="1" scenarios="1" selectLockedCells="1"/>
  <mergeCells count="2">
    <mergeCell ref="A1:C1"/>
    <mergeCell ref="A2: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D8F17D25AA8384AA27727847BFF0B3C" ma:contentTypeVersion="2" ma:contentTypeDescription="Create a new document." ma:contentTypeScope="" ma:versionID="9f2d228c5c18a4a5546372482dd92638">
  <xsd:schema xmlns:xsd="http://www.w3.org/2001/XMLSchema" xmlns:xs="http://www.w3.org/2001/XMLSchema" xmlns:p="http://schemas.microsoft.com/office/2006/metadata/properties" xmlns:ns2="b2384318-937f-4b70-b332-2ba71823d630" targetNamespace="http://schemas.microsoft.com/office/2006/metadata/properties" ma:root="true" ma:fieldsID="9b8017e3f4db7aa22f43cd4a86feab8a" ns2:_="">
    <xsd:import namespace="b2384318-937f-4b70-b332-2ba71823d63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384318-937f-4b70-b332-2ba71823d6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B1028B-35DC-4799-A648-D2804111324B}">
  <ds:schemaRefs>
    <ds:schemaRef ds:uri="http://schemas.microsoft.com/office/2006/documentManagement/types"/>
    <ds:schemaRef ds:uri="http://purl.org/dc/elements/1.1/"/>
    <ds:schemaRef ds:uri="http://schemas.microsoft.com/office/2006/metadata/properties"/>
    <ds:schemaRef ds:uri="b2384318-937f-4b70-b332-2ba71823d630"/>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87B0972-8A14-431B-8647-1C0AE81334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384318-937f-4b70-b332-2ba71823d6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85AEA1-C958-4BA6-8B7D-AF39B33B14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Main</vt:lpstr>
      <vt:lpstr>Balance Sheet</vt:lpstr>
      <vt:lpstr>P&amp;L</vt:lpstr>
      <vt:lpstr>Cash Flow Statement</vt:lpstr>
      <vt:lpstr>Other</vt:lpstr>
      <vt:lpstr>Instructions for BS</vt:lpstr>
      <vt:lpstr>Instructions for P&amp;L</vt:lpstr>
      <vt:lpstr>Instructions for Other</vt:lpstr>
      <vt:lpstr>Validation</vt:lpstr>
      <vt:lpstr>VersionHistory</vt:lpstr>
      <vt:lpstr>LOANS--&gt;</vt:lpstr>
      <vt:lpstr>.txt (WHEDA use only)</vt:lpstr>
      <vt:lpstr>ValidationLOANS</vt:lpstr>
      <vt:lpstr>ValidationLOANS!Accounts</vt:lpstr>
      <vt:lpstr>'.txt (WHEDA use only)'!Print_Area</vt:lpstr>
      <vt:lpstr>'Balance Sheet'!Print_Area</vt:lpstr>
      <vt:lpstr>'Instructions for BS'!Print_Area</vt:lpstr>
      <vt:lpstr>'Instructions for P&amp;L'!Print_Area</vt:lpstr>
      <vt:lpstr>Main!Print_Area</vt:lpstr>
      <vt:lpstr>'P&amp;L'!Print_Area</vt:lpstr>
      <vt:lpstr>'Instructions for BS'!Print_Titles</vt:lpstr>
      <vt:lpstr>'Instructions for P&amp;L'!Print_Titles</vt:lpstr>
    </vt:vector>
  </TitlesOfParts>
  <Company>ProLink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Kim</dc:creator>
  <cp:lastModifiedBy>Trish Myrick</cp:lastModifiedBy>
  <cp:lastPrinted>2022-09-08T20:33:41Z</cp:lastPrinted>
  <dcterms:created xsi:type="dcterms:W3CDTF">2019-07-10T21:22:46Z</dcterms:created>
  <dcterms:modified xsi:type="dcterms:W3CDTF">2022-09-23T15:02:09Z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chemaType">
    <vt:lpwstr>Standardized Financials</vt:lpwstr>
  </property>
  <property fmtid="{D5CDD505-2E9C-101B-9397-08002B2CF9AE}" pid="3" name="BeforeSendVBAMethod">
    <vt:lpwstr/>
  </property>
  <property fmtid="{D5CDD505-2E9C-101B-9397-08002B2CF9AE}" pid="4" name="ContentTypeId">
    <vt:lpwstr>0x0101009D8F17D25AA8384AA27727847BFF0B3C</vt:lpwstr>
  </property>
  <property fmtid="{D5CDD505-2E9C-101B-9397-08002B2CF9AE}" pid="5" name="SD_RESERVED_IsProtected">
    <vt:lpwstr>True</vt:lpwstr>
  </property>
  <property fmtid="{D5CDD505-2E9C-101B-9397-08002B2CF9AE}" pid="6" name="SmartDoxTemplateName">
    <vt:lpwstr/>
  </property>
  <property fmtid="{D5CDD505-2E9C-101B-9397-08002B2CF9AE}" pid="7" name="AfterGetVBAMethod">
    <vt:lpwstr/>
  </property>
  <property fmtid="{D5CDD505-2E9C-101B-9397-08002B2CF9AE}" pid="8" name="BeforeGetVBAMethod">
    <vt:lpwstr/>
  </property>
  <property fmtid="{D5CDD505-2E9C-101B-9397-08002B2CF9AE}" pid="9" name="AfterSendVBAMethod">
    <vt:lpwstr/>
  </property>
  <property fmtid="{D5CDD505-2E9C-101B-9397-08002B2CF9AE}" pid="10" name="SD_RESERVED_Protection0«dZBLb8IwDID/ipUD2g6sO0zbgaZS2JhAYxApqDmHYmhFmkyJK8a/Xzu0VntdLH+fX5JTqUBy9nLKvV41ub0/3gqfPGzr4lgfOGew0HLGGYUGu1wNIARndwy0VF9GS83Z3tiILEu12sguZq+mcmnSJh1MjTWuQFAlIvVWjkz9Nln2/GhiCc/Wn0CRIazRDb1rKjH0tHCxvV1Q5V2EvQ8wVf/Xfp751fB9d25stTN">
    <vt:lpwstr>SD_RESERVED_Protection1«ddVAYYsvzKpIP514v12KlxuPRgSa9u6F3gis9nz0JaCKCd/Z8/cfuz9mLTy4/S6TKPgA=§</vt:lpwstr>
  </property>
</Properties>
</file>